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GRESSONEYSJ\02SEGRE\02SEGRETERIA\TRASPARENZA E ANTICORRUZIONE\02-programma della trasparenza_sito\trasparenza sito anno 2025\Ammontare debito imprese creditrici\"/>
    </mc:Choice>
  </mc:AlternateContent>
  <xr:revisionPtr revIDLastSave="0" documentId="8_{EF876E16-FDE3-4C72-AC8F-777B00489FA3}" xr6:coauthVersionLast="36" xr6:coauthVersionMax="36" xr10:uidLastSave="{00000000-0000-0000-0000-000000000000}"/>
  <bookViews>
    <workbookView xWindow="32760" yWindow="32760" windowWidth="28650" windowHeight="96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Debiti!$A$1:$AC$126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91029"/>
</workbook>
</file>

<file path=xl/calcChain.xml><?xml version="1.0" encoding="utf-8"?>
<calcChain xmlns="http://schemas.openxmlformats.org/spreadsheetml/2006/main">
  <c r="C9" i="6" l="1"/>
  <c r="G9" i="6"/>
  <c r="C10" i="6"/>
  <c r="C11" i="6"/>
  <c r="G11" i="6"/>
  <c r="C13" i="6"/>
  <c r="G13" i="6" s="1"/>
  <c r="G15" i="6"/>
  <c r="L15" i="6" s="1"/>
  <c r="J11" i="7"/>
  <c r="AD11" i="7"/>
  <c r="J12" i="7"/>
  <c r="AD12" i="7"/>
  <c r="J13" i="7"/>
  <c r="AD13" i="7"/>
  <c r="J14" i="7"/>
  <c r="AD14" i="7"/>
  <c r="J15" i="7"/>
  <c r="AD15" i="7"/>
  <c r="J16" i="7"/>
  <c r="AD16" i="7"/>
  <c r="J17" i="7"/>
  <c r="AD17" i="7"/>
  <c r="J18" i="7"/>
  <c r="AD18" i="7"/>
  <c r="J19" i="7"/>
  <c r="AD19" i="7"/>
  <c r="J20" i="7"/>
  <c r="AD20" i="7"/>
  <c r="J21" i="7"/>
  <c r="AD21" i="7"/>
  <c r="J22" i="7"/>
  <c r="AD22" i="7"/>
  <c r="J23" i="7"/>
  <c r="AD23" i="7"/>
  <c r="J24" i="7"/>
  <c r="AD24" i="7"/>
  <c r="J25" i="7"/>
  <c r="AD25" i="7"/>
  <c r="J26" i="7"/>
  <c r="AD26" i="7"/>
  <c r="J27" i="7"/>
  <c r="AD27" i="7"/>
  <c r="J28" i="7"/>
  <c r="AD28" i="7"/>
  <c r="J29" i="7"/>
  <c r="AD29" i="7"/>
  <c r="J30" i="7"/>
  <c r="AD30" i="7"/>
  <c r="J31" i="7"/>
  <c r="AD31" i="7"/>
  <c r="J32" i="7"/>
  <c r="AD32" i="7"/>
  <c r="J33" i="7"/>
  <c r="AD33" i="7"/>
  <c r="J34" i="7"/>
  <c r="AD34" i="7"/>
  <c r="J35" i="7"/>
  <c r="AD35" i="7"/>
  <c r="J36" i="7"/>
  <c r="AD36" i="7"/>
  <c r="J37" i="7"/>
  <c r="AD37" i="7"/>
  <c r="J38" i="7"/>
  <c r="AD38" i="7"/>
  <c r="J39" i="7"/>
  <c r="AD39" i="7"/>
  <c r="J40" i="7"/>
  <c r="AD40" i="7"/>
  <c r="J41" i="7"/>
  <c r="AD41" i="7"/>
  <c r="J42" i="7"/>
  <c r="AD42" i="7"/>
  <c r="J43" i="7"/>
  <c r="AD43" i="7"/>
  <c r="J44" i="7"/>
  <c r="AD44" i="7"/>
  <c r="J45" i="7"/>
  <c r="AD45" i="7"/>
  <c r="J46" i="7"/>
  <c r="AD46" i="7"/>
  <c r="J47" i="7"/>
  <c r="AD47" i="7"/>
  <c r="J48" i="7"/>
  <c r="AD48" i="7"/>
  <c r="J49" i="7"/>
  <c r="AD49" i="7"/>
  <c r="J50" i="7"/>
  <c r="AD50" i="7"/>
  <c r="J51" i="7"/>
  <c r="AD51" i="7"/>
  <c r="J52" i="7"/>
  <c r="AD52" i="7"/>
  <c r="J53" i="7"/>
  <c r="AD53" i="7"/>
  <c r="J54" i="7"/>
  <c r="AD54" i="7"/>
  <c r="J55" i="7"/>
  <c r="AD55" i="7"/>
  <c r="J56" i="7"/>
  <c r="AD56" i="7"/>
  <c r="J57" i="7"/>
  <c r="AD57" i="7"/>
  <c r="J58" i="7"/>
  <c r="AD58" i="7"/>
  <c r="J59" i="7"/>
  <c r="AD59" i="7"/>
  <c r="J60" i="7"/>
  <c r="AD60" i="7"/>
  <c r="J61" i="7"/>
  <c r="AD61" i="7"/>
  <c r="J62" i="7"/>
  <c r="AD62" i="7"/>
  <c r="J63" i="7"/>
  <c r="AD63" i="7"/>
  <c r="J64" i="7"/>
  <c r="AD64" i="7"/>
  <c r="J65" i="7"/>
  <c r="AD65" i="7"/>
  <c r="G67" i="7"/>
  <c r="G5" i="7" s="1"/>
  <c r="H8" i="8"/>
  <c r="AD67" i="7" l="1"/>
  <c r="C7" i="6" l="1"/>
  <c r="L13" i="6" s="1"/>
  <c r="E5" i="6" s="1"/>
</calcChain>
</file>

<file path=xl/sharedStrings.xml><?xml version="1.0" encoding="utf-8"?>
<sst xmlns="http://schemas.openxmlformats.org/spreadsheetml/2006/main" count="1240" uniqueCount="383">
  <si>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</si>
  <si>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</si>
  <si>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</si>
  <si>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</si>
  <si>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</si>
  <si>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</si>
  <si>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</si>
  <si>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</si>
  <si>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</si>
  <si>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</si>
  <si>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</si>
  <si>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</si>
  <si>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</si>
  <si>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</si>
  <si>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</si>
  <si>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</si>
  <si>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</si>
  <si>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</si>
  <si>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</si>
  <si>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</si>
  <si>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</si>
  <si>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</si>
  <si>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</si>
  <si>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</si>
  <si>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</si>
  <si>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</si>
  <si>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</si>
  <si>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</si>
  <si>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</si>
  <si>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</si>
  <si>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</si>
  <si>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</si>
  <si>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</si>
  <si>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</si>
  <si>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</si>
  <si>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</si>
  <si>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</si>
  <si>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</si>
  <si>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</si>
  <si>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</si>
  <si>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</si>
  <si>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</si>
  <si>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</si>
  <si>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</si>
  <si>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</si>
  <si>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</si>
  <si>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</si>
  <si>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</si>
  <si>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</si>
  <si>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</si>
  <si>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</si>
  <si>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</si>
  <si>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</si>
  <si>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</si>
  <si>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</si>
  <si>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</si>
  <si>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</si>
  <si>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</si>
  <si>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</si>
  <si>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</si>
  <si>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</si>
  <si>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</si>
  <si>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</si>
  <si>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</si>
  <si>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</si>
  <si>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</si>
  <si>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</si>
  <si>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</si>
  <si>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</si>
  <si>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</si>
  <si>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</si>
  <si>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</si>
  <si>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31/12/2025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</si>
  <si>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</si>
  <si>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</si>
  <si>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</si>
  <si>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</si>
  <si>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</si>
  <si>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</si>
  <si>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</si>
  <si>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</si>
  <si>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</si>
  <si>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</si>
  <si>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</si>
  <si>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</si>
  <si>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</si>
  <si>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</si>
  <si>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</si>
  <si>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</si>
  <si>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</si>
  <si>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</si>
  <si>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</si>
  <si>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</si>
  <si>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</si>
  <si>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</si>
  <si>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</si>
  <si>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</si>
  <si>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</si>
  <si>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</si>
  <si>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</si>
  <si>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</si>
  <si>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</si>
  <si>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</si>
  <si>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</si>
  <si>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</si>
  <si>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</si>
  <si>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</si>
  <si>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</si>
  <si>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</si>
  <si>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</si>
  <si>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</si>
  <si>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</si>
  <si>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</si>
  <si>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</si>
  <si>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</si>
  <si>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</si>
  <si>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</si>
  <si>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</si>
  <si>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Gressoney-Saint-Jean</t>
  </si>
  <si>
    <t>31/12/2025</t>
  </si>
  <si>
    <t>30/12/2025</t>
  </si>
  <si>
    <t>SI</t>
  </si>
  <si>
    <t/>
  </si>
  <si>
    <t>2025</t>
  </si>
  <si>
    <t>1</t>
  </si>
  <si>
    <t>SERVIZIO FINANZIARIO</t>
  </si>
  <si>
    <t>1000302</t>
  </si>
  <si>
    <t>29/01/2026</t>
  </si>
  <si>
    <t>265/FE</t>
  </si>
  <si>
    <t>16/12/2025</t>
  </si>
  <si>
    <t>Lavori di messa in sicurezza strade (IN ATTESA DI NOTA DI CREDITO)</t>
  </si>
  <si>
    <t>70BC8BADA</t>
  </si>
  <si>
    <t>16265814050</t>
  </si>
  <si>
    <t>12478</t>
  </si>
  <si>
    <t>17/12/2025</t>
  </si>
  <si>
    <t>B.G.F. SRL</t>
  </si>
  <si>
    <t>01081760074</t>
  </si>
  <si>
    <t>2</t>
  </si>
  <si>
    <t>SERVIZIO TECNICO</t>
  </si>
  <si>
    <t>16/01/2026</t>
  </si>
  <si>
    <t>157/001</t>
  </si>
  <si>
    <t>Pulizie 01-09-2025/ 31-12-2025 Villa Margherita</t>
  </si>
  <si>
    <t>B18731BF01</t>
  </si>
  <si>
    <t>12433</t>
  </si>
  <si>
    <t>CAPAS SOCIETA' COOPERATIVA</t>
  </si>
  <si>
    <t>02012840027</t>
  </si>
  <si>
    <t>10608190152</t>
  </si>
  <si>
    <t>15/01/2026</t>
  </si>
  <si>
    <t>Pulizie 01-09-2025/ 31-12-2025 Patrimonio</t>
  </si>
  <si>
    <t>Pulizie 01-09-2025/ 31-12-2025</t>
  </si>
  <si>
    <t>Pulizie 01-09-2025/ 31-12-2025 - Villa Deslex</t>
  </si>
  <si>
    <t>225000563550</t>
  </si>
  <si>
    <t>29/12/2025</t>
  </si>
  <si>
    <t>99 del 10/06/2025 POD IT009E49104010 Fornitura in LOCALITA' BIELTSCHOCKE SN 11025 GRESSONEY-SAINT-JEAN AO AREA PIC NIC</t>
  </si>
  <si>
    <t>B734FAFB81</t>
  </si>
  <si>
    <t>16329815428</t>
  </si>
  <si>
    <t>12755</t>
  </si>
  <si>
    <t>CVA Energie srl a s.u.</t>
  </si>
  <si>
    <t>01032450072</t>
  </si>
  <si>
    <t>1000402</t>
  </si>
  <si>
    <t>28/01/2026</t>
  </si>
  <si>
    <t>2025   162/E</t>
  </si>
  <si>
    <t>19/12/2025</t>
  </si>
  <si>
    <t>Fornitura di sale misto a graniglia per strade comunali e sacchi di conglomerato bituminoso CIG: B95842286F. Decisione a contrarre e contestuale affidamento diretto.</t>
  </si>
  <si>
    <t>B95842286F</t>
  </si>
  <si>
    <t>16287262922</t>
  </si>
  <si>
    <t>12569</t>
  </si>
  <si>
    <t>DOV. EDIL SNC DI DOVEIL MARCO &amp; C.</t>
  </si>
  <si>
    <t>01162710071</t>
  </si>
  <si>
    <t>18/01/2026</t>
  </si>
  <si>
    <t>2025   171/E</t>
  </si>
  <si>
    <t>16341007018</t>
  </si>
  <si>
    <t>12822</t>
  </si>
  <si>
    <t>3259/2025</t>
  </si>
  <si>
    <t>Verifica periodica impianti di messa a terra palazzetto Gressoney Sport Haus</t>
  </si>
  <si>
    <t>Z943CE163B</t>
  </si>
  <si>
    <t>12571</t>
  </si>
  <si>
    <t>Eurisp Italia Srl</t>
  </si>
  <si>
    <t>08402240017</t>
  </si>
  <si>
    <t>Verifica periodica impianti di messa a terra</t>
  </si>
  <si>
    <t>2025   276</t>
  </si>
  <si>
    <t>Intervento di manutenzione ordinaria su motore spargisale marca Giletta (CIG: B98DA7B01F). Decisione a contrarre e contestuale affidamento diretto.</t>
  </si>
  <si>
    <t>B98DA7B01F</t>
  </si>
  <si>
    <t>16296172571</t>
  </si>
  <si>
    <t>12604</t>
  </si>
  <si>
    <t>22/12/2025</t>
  </si>
  <si>
    <t>F.LLI CESERACCIU F. &amp; C. S.N.C.</t>
  </si>
  <si>
    <t>00469480073</t>
  </si>
  <si>
    <t>21/01/2026</t>
  </si>
  <si>
    <t>18PA</t>
  </si>
  <si>
    <t>28/12/2025</t>
  </si>
  <si>
    <t>Servizio relativo all incarico di medico del lavoro nell ambito della sorveglianza sanitaria di cui al D.lgs. 9 aprile 2008, n. 81, per il triennio 2025-2027.</t>
  </si>
  <si>
    <t>NO</t>
  </si>
  <si>
    <t>B6D0F8C205</t>
  </si>
  <si>
    <t>16324409765</t>
  </si>
  <si>
    <t>12706</t>
  </si>
  <si>
    <t>Fabrizio PRIOD</t>
  </si>
  <si>
    <t>01014200073</t>
  </si>
  <si>
    <t>PRDFRZ63B08A326W</t>
  </si>
  <si>
    <t>*</t>
  </si>
  <si>
    <t>1000202</t>
  </si>
  <si>
    <t>27/01/2026</t>
  </si>
  <si>
    <t>FPA 221/25</t>
  </si>
  <si>
    <t>Canone semestrale manutenzione antincendio.</t>
  </si>
  <si>
    <t>ZE62CD69B5</t>
  </si>
  <si>
    <t>12842</t>
  </si>
  <si>
    <t>FAST SNC DI TRUSSARDI FABIO E STEFANO</t>
  </si>
  <si>
    <t>01081550079</t>
  </si>
  <si>
    <t>30/01/2026</t>
  </si>
  <si>
    <t>Canone semestrale manutenzione antincendio Scuolabus</t>
  </si>
  <si>
    <t>Canone semestrale manutenzione antincendio Gressoney Sport Haus</t>
  </si>
  <si>
    <t>250201042612</t>
  </si>
  <si>
    <t>10/12/2025</t>
  </si>
  <si>
    <t>Mutuo Finaosta</t>
  </si>
  <si>
    <t>16193995213</t>
  </si>
  <si>
    <t>12183</t>
  </si>
  <si>
    <t>FINAOSTA SPA FINANZIARIA REGIONALE VALLE D'AOSTA</t>
  </si>
  <si>
    <t>00415280072</t>
  </si>
  <si>
    <t>09/01/2026</t>
  </si>
  <si>
    <t>302500018486</t>
  </si>
  <si>
    <t>ILLUMINAZIONE PUBBLICA DICEMBRE 2025</t>
  </si>
  <si>
    <t>B0FD92D802</t>
  </si>
  <si>
    <t>16300931027</t>
  </si>
  <si>
    <t>12639</t>
  </si>
  <si>
    <t>Hera Luce srl</t>
  </si>
  <si>
    <t>02074861200</t>
  </si>
  <si>
    <t>2000401</t>
  </si>
  <si>
    <t>1430 PA</t>
  </si>
  <si>
    <t>FATTURA Servizio di connettività presso il palazzetto dello sport denominato "Sport Haus" (CIG: B82326918B).Lettera contrattuale, ai sensi dell'art. 18, comma 1, del d.lgs. 36/2023.</t>
  </si>
  <si>
    <t>B82326918B</t>
  </si>
  <si>
    <t>16340096370</t>
  </si>
  <si>
    <t>12818</t>
  </si>
  <si>
    <t>IN.VA S.P.A.</t>
  </si>
  <si>
    <t>00521690073</t>
  </si>
  <si>
    <t>1010986126</t>
  </si>
  <si>
    <t>FOTOCOPIATRICI 31 - LOTTO 2 - 60 MESI</t>
  </si>
  <si>
    <t>ZA72F37E32</t>
  </si>
  <si>
    <t>16301592258</t>
  </si>
  <si>
    <t>12640</t>
  </si>
  <si>
    <t>KYOCERA DOCUMENT SOLUTIONS ITALIA S.P.A.</t>
  </si>
  <si>
    <t>02973040963</t>
  </si>
  <si>
    <t>1010986747</t>
  </si>
  <si>
    <t>Fornitura di stampante multifunzione a noleggio per l'ufficio di Polizia Locale.  CIG Z163ACE6D3</t>
  </si>
  <si>
    <t>Z163ACE6D3</t>
  </si>
  <si>
    <t>16332360766</t>
  </si>
  <si>
    <t>12769</t>
  </si>
  <si>
    <t>1650</t>
  </si>
  <si>
    <t>Intervento su Manitou MRT 1840 Easy Perkins 3b Matricola 774540</t>
  </si>
  <si>
    <t>B624D2F90E</t>
  </si>
  <si>
    <t>16286340196</t>
  </si>
  <si>
    <t>12570</t>
  </si>
  <si>
    <t>Longhin s.r.l.</t>
  </si>
  <si>
    <t>09025610016</t>
  </si>
  <si>
    <t>0002106519</t>
  </si>
  <si>
    <t>Servizio di accertamento e riscossione ordinaria e coattiva, anche delle annualita pregresse e non prescritte, del canone unico patrimoniale (Pubblicita e affissioni)</t>
  </si>
  <si>
    <t>B4014AF460</t>
  </si>
  <si>
    <t>16338131928</t>
  </si>
  <si>
    <t>12801</t>
  </si>
  <si>
    <t>M.T. S.P.A.</t>
  </si>
  <si>
    <t>02638260402</t>
  </si>
  <si>
    <t>06907290156</t>
  </si>
  <si>
    <t>42</t>
  </si>
  <si>
    <t>Lavori di somma urgenza per messa in sicurezza territorio loc. Rong</t>
  </si>
  <si>
    <t>B86473B810</t>
  </si>
  <si>
    <t>16255734601</t>
  </si>
  <si>
    <t>12430</t>
  </si>
  <si>
    <t>MA.SPE. SRL</t>
  </si>
  <si>
    <t>01008430074</t>
  </si>
  <si>
    <t>41</t>
  </si>
  <si>
    <t>Interventi di manutenzione ordinaria su sentieri comunali</t>
  </si>
  <si>
    <t>B77F4B2F99</t>
  </si>
  <si>
    <t>16255759874</t>
  </si>
  <si>
    <t>12432</t>
  </si>
  <si>
    <t>40</t>
  </si>
  <si>
    <t>Manutenzione ordinaria sentieri comunali</t>
  </si>
  <si>
    <t>B15FABB4D0</t>
  </si>
  <si>
    <t>16255735335</t>
  </si>
  <si>
    <t>12429</t>
  </si>
  <si>
    <t>5225034110</t>
  </si>
  <si>
    <t>15/12/2025</t>
  </si>
  <si>
    <t>SEND - SALDO REPORT DI 10/2025</t>
  </si>
  <si>
    <t>16256782235</t>
  </si>
  <si>
    <t>12431</t>
  </si>
  <si>
    <t>Pagopa spa</t>
  </si>
  <si>
    <t>15376371009</t>
  </si>
  <si>
    <t>5225036517</t>
  </si>
  <si>
    <t>20/12/2025</t>
  </si>
  <si>
    <t>SEND ANTICIPO 50% COMMESSA DI 1/2026</t>
  </si>
  <si>
    <t>16300989315</t>
  </si>
  <si>
    <t>12638</t>
  </si>
  <si>
    <t>001636/M</t>
  </si>
  <si>
    <t>18/12/2025</t>
  </si>
  <si>
    <t>Affidamento servizio centralizzazione n. 3 parcometri Elite per 36 mesi.</t>
  </si>
  <si>
    <t>B1C4E2CC91</t>
  </si>
  <si>
    <t>16286882680</t>
  </si>
  <si>
    <t>12572</t>
  </si>
  <si>
    <t>PARK IT</t>
  </si>
  <si>
    <t>02770660542</t>
  </si>
  <si>
    <t>FATTPA 7_25</t>
  </si>
  <si>
    <t>12/12/2025</t>
  </si>
  <si>
    <t>Affidamento incarichi ai fini della gestione degli sportelli linguistici per la tutela delle lingue minoritarie Titsch e Toitschu istituiti presso i Comuni di Gressoney-La-Trinite, Gressoney-Saint-Jean ed Issime, con decorrenza dal 24.02.2025 al 31.12.2025.</t>
  </si>
  <si>
    <t>B5AA633E28</t>
  </si>
  <si>
    <t>16221164988</t>
  </si>
  <si>
    <t>12325</t>
  </si>
  <si>
    <t>13/12/2025</t>
  </si>
  <si>
    <t>PIOK ELISABETH</t>
  </si>
  <si>
    <t>01085580072</t>
  </si>
  <si>
    <t>PKILBT75A68B160O</t>
  </si>
  <si>
    <t>12/01/2026</t>
  </si>
  <si>
    <t>00003/A</t>
  </si>
  <si>
    <t>B5AA57B653</t>
  </si>
  <si>
    <t>16196570198</t>
  </si>
  <si>
    <t>12226</t>
  </si>
  <si>
    <t>11/12/2025</t>
  </si>
  <si>
    <t>Ronco Sara Edmonda Luciana</t>
  </si>
  <si>
    <t>00661340075</t>
  </si>
  <si>
    <t>RNCSDM71E67A326H</t>
  </si>
  <si>
    <t>10/01/2026</t>
  </si>
  <si>
    <t>3/1220</t>
  </si>
  <si>
    <t>Fornitura registro di emergenza atti stato civile e custodie per carte identita elettronica e tessere elettorali. CIG B9AB610691.</t>
  </si>
  <si>
    <t>B9AB610691</t>
  </si>
  <si>
    <t>16304409608</t>
  </si>
  <si>
    <t>12648</t>
  </si>
  <si>
    <t>23/12/2025</t>
  </si>
  <si>
    <t>S.F.E.L. SERVIZI E FORNITURE PER ENTI LOCALI S.N.C. DI CANAVESE BRUNO</t>
  </si>
  <si>
    <t>00163810047</t>
  </si>
  <si>
    <t>22/01/2026</t>
  </si>
  <si>
    <t>13293</t>
  </si>
  <si>
    <t>01/12/2025</t>
  </si>
  <si>
    <t>GPS noleggio</t>
  </si>
  <si>
    <t>B56CBD6526</t>
  </si>
  <si>
    <t>12641</t>
  </si>
  <si>
    <t>SafeFleet s.r.l.</t>
  </si>
  <si>
    <t>02551120427</t>
  </si>
  <si>
    <t>5003-2025</t>
  </si>
  <si>
    <t>Fornitura gasolio magazzino comunale</t>
  </si>
  <si>
    <t>B99D74187E</t>
  </si>
  <si>
    <t>16258096772</t>
  </si>
  <si>
    <t>12436</t>
  </si>
  <si>
    <t>Saint Vincent Petroli di Treves Piero Paolo &amp; C. sas</t>
  </si>
  <si>
    <t>00086510070</t>
  </si>
  <si>
    <t>5002-2025</t>
  </si>
  <si>
    <t>Fornitura gasolio Municipio Villa Margherita</t>
  </si>
  <si>
    <t>16258096148</t>
  </si>
  <si>
    <t>12435</t>
  </si>
  <si>
    <t>5001-2025</t>
  </si>
  <si>
    <t>Fornitura gasolio scuole</t>
  </si>
  <si>
    <t>12437</t>
  </si>
  <si>
    <t>Fornitura gasolio scuola infanzia</t>
  </si>
  <si>
    <t>5000-2025</t>
  </si>
  <si>
    <t>Fornitura gasolio Villa Deslex</t>
  </si>
  <si>
    <t>16258093059</t>
  </si>
  <si>
    <t>12434</t>
  </si>
  <si>
    <t>4999-2025</t>
  </si>
  <si>
    <t>Fornitura gasolio Casa Meta</t>
  </si>
  <si>
    <t>16258100038</t>
  </si>
  <si>
    <t>12438</t>
  </si>
  <si>
    <t>10/11/2025</t>
  </si>
  <si>
    <t>7X04447025</t>
  </si>
  <si>
    <t>09/10/2025</t>
  </si>
  <si>
    <t>Fattura Ottobre 25: Periodo 6/25 Ago-Sett</t>
  </si>
  <si>
    <t>Z653A4BA3A</t>
  </si>
  <si>
    <t>15755954122</t>
  </si>
  <si>
    <t>10376</t>
  </si>
  <si>
    <t>12/10/2025</t>
  </si>
  <si>
    <t>TELECOM ITALIA SPA- TIM SPA Direz e Coord. Vivendi sa</t>
  </si>
  <si>
    <t>00488410010</t>
  </si>
  <si>
    <t>11/11/2025</t>
  </si>
  <si>
    <t>69/PA</t>
  </si>
  <si>
    <t>Fornitura di biglietti e buste.</t>
  </si>
  <si>
    <t>B93BADCDCF</t>
  </si>
  <si>
    <t>16285688076</t>
  </si>
  <si>
    <t>12568</t>
  </si>
  <si>
    <t>TIPOGRAFIA VALDOSTANA SRL</t>
  </si>
  <si>
    <t>00035150077</t>
  </si>
  <si>
    <t>25F0000006881</t>
  </si>
  <si>
    <t>Wind Tre S.p.A. con Socio Unico - Direzione e Coordinamento CK Hutchison Group Telecom Italy Investments S.à r.l. Documento emesso ai sensi degli art. 21 DPR 633/1972 e 4 c. 1 DM. n. 366/2000. L'IVA è stata assolta, ai sensi dell'art. 74, comma 1, lettera</t>
  </si>
  <si>
    <t>ZC1351D735</t>
  </si>
  <si>
    <t>12326</t>
  </si>
  <si>
    <t>Wind Tre S.p.A.</t>
  </si>
  <si>
    <t>13378520152</t>
  </si>
  <si>
    <t>02517580920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</si>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</sst>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8" fillId="0" borderId="0" applyFont="0" applyFill="0" applyBorder="0" applyAlignment="0" applyProtection="0"/>
    <xf numFmtId="0" fontId="7" fillId="7" borderId="1" applyNumberFormat="0" applyAlignment="0" applyProtection="0"/>
    <xf numFmtId="169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8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28" fillId="0" borderId="0" xfId="0" applyNumberFormat="1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>
      <alignment horizontal="right" vertical="center"/>
    </xf>
    <xf numFmtId="0" fontId="2" fillId="0" borderId="0" xfId="32" applyNumberFormat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right" vertical="center"/>
    </xf>
    <xf numFmtId="4" fontId="1" fillId="30" borderId="21" xfId="0" applyNumberFormat="1" applyFont="1" applyFill="1" applyBorder="1" applyAlignment="1"/>
    <xf numFmtId="1" fontId="1" fillId="30" borderId="21" xfId="0" applyNumberFormat="1" applyFont="1" applyFill="1" applyBorder="1" applyAlignment="1"/>
    <xf numFmtId="1" fontId="1" fillId="30" borderId="14" xfId="0" applyNumberFormat="1" applyFont="1" applyFill="1" applyBorder="1" applyAlignment="1"/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13"/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5"/>
    </row>
    <row r="2" spans="1:12" s="62" customFormat="1" ht="23.1" customHeight="1" x14ac:dyDescent="0.2">
      <c r="A2" s="216" t="s">
        <v>0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8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8" t="s">
        <v>12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9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9" t="s">
        <v>55</v>
      </c>
      <c r="B3" s="223"/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3"/>
      <c r="AG3" s="223"/>
      <c r="AH3" s="229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22" t="s">
        <v>13</v>
      </c>
      <c r="AB4" s="223"/>
      <c r="AC4" s="223"/>
      <c r="AD4" s="223"/>
      <c r="AE4" s="223"/>
      <c r="AF4" s="223"/>
      <c r="AG4" s="224"/>
      <c r="AH4" s="32">
        <v>30</v>
      </c>
    </row>
    <row r="5" spans="1:34" s="15" customFormat="1" ht="23.1" customHeight="1" x14ac:dyDescent="0.2">
      <c r="A5" s="219" t="s">
        <v>14</v>
      </c>
      <c r="B5" s="221"/>
      <c r="C5" s="220"/>
      <c r="D5" s="219" t="s">
        <v>15</v>
      </c>
      <c r="E5" s="221"/>
      <c r="F5" s="221"/>
      <c r="G5" s="221"/>
      <c r="H5" s="220"/>
      <c r="I5" s="219" t="s">
        <v>16</v>
      </c>
      <c r="J5" s="221"/>
      <c r="K5" s="220"/>
      <c r="L5" s="219" t="s">
        <v>1</v>
      </c>
      <c r="M5" s="221"/>
      <c r="N5" s="221"/>
      <c r="O5" s="219" t="s">
        <v>17</v>
      </c>
      <c r="P5" s="220"/>
      <c r="Q5" s="219" t="s">
        <v>18</v>
      </c>
      <c r="R5" s="221"/>
      <c r="S5" s="221"/>
      <c r="T5" s="220"/>
      <c r="U5" s="219" t="s">
        <v>19</v>
      </c>
      <c r="V5" s="221"/>
      <c r="W5" s="221"/>
      <c r="X5" s="58" t="s">
        <v>47</v>
      </c>
      <c r="Y5" s="219" t="s">
        <v>20</v>
      </c>
      <c r="Z5" s="220"/>
      <c r="AA5" s="225" t="s">
        <v>41</v>
      </c>
      <c r="AB5" s="226"/>
      <c r="AC5" s="226"/>
      <c r="AD5" s="226"/>
      <c r="AE5" s="226"/>
      <c r="AF5" s="226"/>
      <c r="AG5" s="226"/>
      <c r="AH5" s="227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13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2"/>
      <c r="P1" s="232"/>
      <c r="Q1" s="232"/>
      <c r="R1" s="233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6" t="s">
        <v>54</v>
      </c>
      <c r="B3" s="217"/>
      <c r="C3" s="217"/>
      <c r="D3" s="217"/>
      <c r="E3" s="217"/>
      <c r="F3" s="217"/>
      <c r="G3" s="217"/>
      <c r="H3" s="217"/>
      <c r="I3" s="217"/>
      <c r="J3" s="217"/>
      <c r="K3" s="232"/>
      <c r="L3" s="232"/>
      <c r="M3" s="232"/>
      <c r="N3" s="232"/>
      <c r="O3" s="232"/>
      <c r="P3" s="232"/>
      <c r="Q3" s="232"/>
      <c r="R3" s="233"/>
    </row>
    <row r="4" spans="1:18" ht="23.1" customHeight="1" x14ac:dyDescent="0.2">
      <c r="A4" s="216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3"/>
    </row>
    <row r="5" spans="1:18" s="62" customFormat="1" ht="23.1" customHeight="1" x14ac:dyDescent="0.2">
      <c r="A5" s="230"/>
      <c r="B5" s="231"/>
      <c r="C5" s="231"/>
      <c r="D5" s="231"/>
      <c r="E5" s="231"/>
      <c r="F5" s="231"/>
      <c r="G5" s="231"/>
      <c r="H5" s="231"/>
      <c r="I5" s="231"/>
      <c r="J5" s="231"/>
      <c r="K5" s="234" t="s">
        <v>13</v>
      </c>
      <c r="L5" s="235"/>
      <c r="M5" s="235"/>
      <c r="N5" s="235"/>
      <c r="O5" s="235"/>
      <c r="P5" s="235"/>
      <c r="Q5" s="236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7"/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9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5" t="s">
        <v>57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0"/>
      <c r="AD3" s="240"/>
      <c r="AE3" s="240"/>
      <c r="AF3" s="240"/>
      <c r="AG3" s="240"/>
      <c r="AH3" s="240"/>
      <c r="AI3" s="241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22"/>
      <c r="AE4" s="242"/>
      <c r="AF4" s="242"/>
      <c r="AG4" s="242"/>
      <c r="AH4" s="243"/>
      <c r="AI4" s="244"/>
    </row>
    <row r="5" spans="1:38" s="90" customFormat="1" ht="23.1" customHeight="1" x14ac:dyDescent="0.2">
      <c r="A5" s="225" t="s">
        <v>14</v>
      </c>
      <c r="B5" s="245"/>
      <c r="C5" s="246"/>
      <c r="D5" s="225" t="s">
        <v>15</v>
      </c>
      <c r="E5" s="245"/>
      <c r="F5" s="245"/>
      <c r="G5" s="245"/>
      <c r="H5" s="245"/>
      <c r="I5" s="245"/>
      <c r="J5" s="245"/>
      <c r="K5" s="246"/>
      <c r="L5" s="225" t="s">
        <v>16</v>
      </c>
      <c r="M5" s="245"/>
      <c r="N5" s="246"/>
      <c r="O5" s="225" t="s">
        <v>1</v>
      </c>
      <c r="P5" s="245"/>
      <c r="Q5" s="245"/>
      <c r="R5" s="225" t="s">
        <v>17</v>
      </c>
      <c r="S5" s="246"/>
      <c r="T5" s="225" t="s">
        <v>18</v>
      </c>
      <c r="U5" s="245"/>
      <c r="V5" s="245"/>
      <c r="W5" s="246"/>
      <c r="X5" s="225" t="s">
        <v>19</v>
      </c>
      <c r="Y5" s="245"/>
      <c r="Z5" s="245"/>
      <c r="AA5" s="103" t="s">
        <v>47</v>
      </c>
      <c r="AB5" s="225" t="s">
        <v>20</v>
      </c>
      <c r="AC5" s="246"/>
      <c r="AD5" s="225" t="s">
        <v>64</v>
      </c>
      <c r="AE5" s="249"/>
      <c r="AF5" s="249"/>
      <c r="AG5" s="249"/>
      <c r="AH5" s="249"/>
      <c r="AI5" s="244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7"/>
      <c r="AK6" s="248"/>
      <c r="AL6" s="248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13"/>
      <c r="B1" s="232"/>
      <c r="C1" s="232"/>
      <c r="D1" s="232"/>
      <c r="E1" s="232"/>
      <c r="F1" s="232"/>
      <c r="G1" s="232"/>
      <c r="H1" s="232"/>
      <c r="I1" s="232"/>
      <c r="J1" s="232"/>
      <c r="K1" s="232"/>
      <c r="L1" s="232"/>
      <c r="M1" s="232"/>
      <c r="N1" s="232"/>
      <c r="O1" s="233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6" t="s">
        <v>56</v>
      </c>
      <c r="B3" s="217"/>
      <c r="C3" s="217"/>
      <c r="D3" s="217"/>
      <c r="E3" s="217"/>
      <c r="F3" s="217"/>
      <c r="G3" s="217"/>
      <c r="H3" s="217"/>
      <c r="I3" s="217"/>
      <c r="J3" s="217"/>
      <c r="K3" s="232"/>
      <c r="L3" s="232"/>
      <c r="M3" s="232"/>
      <c r="N3" s="232"/>
      <c r="O3" s="233"/>
    </row>
    <row r="4" spans="1:15" ht="23.1" customHeight="1" x14ac:dyDescent="0.2">
      <c r="A4" s="216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3"/>
    </row>
    <row r="5" spans="1:15" s="62" customFormat="1" ht="23.1" customHeight="1" x14ac:dyDescent="0.2">
      <c r="A5" s="230" t="s">
        <v>63</v>
      </c>
      <c r="B5" s="231"/>
      <c r="C5" s="231"/>
      <c r="D5" s="231"/>
      <c r="E5" s="231"/>
      <c r="F5" s="231"/>
      <c r="G5" s="231"/>
      <c r="H5" s="231"/>
      <c r="I5" s="231"/>
      <c r="J5" s="231"/>
      <c r="K5" s="250" t="s">
        <v>64</v>
      </c>
      <c r="L5" s="251"/>
      <c r="M5" s="251"/>
      <c r="N5" s="251"/>
      <c r="O5" s="252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61"/>
      <c r="B1" s="262"/>
      <c r="C1" s="262"/>
      <c r="D1" s="262"/>
      <c r="E1" s="262"/>
      <c r="F1" s="262"/>
      <c r="G1" s="262"/>
      <c r="H1" s="262"/>
      <c r="I1" s="262"/>
      <c r="J1" s="262"/>
      <c r="K1" s="262"/>
      <c r="L1" s="262"/>
      <c r="M1" s="263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4"/>
    </row>
    <row r="3" spans="1:16" s="90" customFormat="1" ht="23.1" customHeight="1" x14ac:dyDescent="0.2">
      <c r="A3" s="269" t="s">
        <v>103</v>
      </c>
      <c r="B3" s="270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1"/>
    </row>
    <row r="4" spans="1:16" s="90" customFormat="1" ht="23.1" customHeight="1" x14ac:dyDescent="0.2">
      <c r="A4" s="98"/>
      <c r="B4" s="101"/>
      <c r="C4" s="176"/>
      <c r="D4" s="176"/>
      <c r="E4" s="140"/>
      <c r="F4" s="176"/>
      <c r="J4" s="175"/>
      <c r="K4" s="162"/>
      <c r="L4" s="162"/>
      <c r="M4" s="161"/>
    </row>
    <row r="5" spans="1:16" s="90" customFormat="1" ht="32.25" customHeight="1" x14ac:dyDescent="0.2">
      <c r="A5" s="264" t="s">
        <v>102</v>
      </c>
      <c r="B5" s="265"/>
      <c r="C5" s="183" t="s">
        <v>101</v>
      </c>
      <c r="D5" s="182"/>
      <c r="E5" s="181" t="str">
        <f>IF(OR(L13="SI",L15="SI"),"SI","NO")</f>
        <v>SI</v>
      </c>
      <c r="F5" s="158"/>
      <c r="G5" s="158"/>
      <c r="H5" s="158"/>
      <c r="I5" s="158"/>
      <c r="J5" s="158"/>
      <c r="K5" s="158"/>
      <c r="L5" s="158"/>
      <c r="M5" s="156"/>
      <c r="N5" s="273" t="s">
        <v>100</v>
      </c>
      <c r="O5" s="274"/>
    </row>
    <row r="6" spans="1:16" s="90" customFormat="1" ht="23.1" customHeight="1" x14ac:dyDescent="0.2">
      <c r="A6" s="98"/>
      <c r="B6" s="101"/>
      <c r="C6" s="102"/>
      <c r="D6" s="176"/>
      <c r="E6" s="180"/>
      <c r="F6" s="176"/>
      <c r="J6" s="175"/>
      <c r="K6" s="162"/>
      <c r="L6" s="162"/>
      <c r="M6" s="161"/>
    </row>
    <row r="7" spans="1:16" s="90" customFormat="1" ht="23.1" customHeight="1" x14ac:dyDescent="0.2">
      <c r="A7" s="254" t="s">
        <v>99</v>
      </c>
      <c r="B7" s="258"/>
      <c r="C7" s="160">
        <f>Debiti!G6</f>
        <v>25</v>
      </c>
      <c r="D7" s="158"/>
      <c r="E7" s="278" t="s">
        <v>112</v>
      </c>
      <c r="F7" s="279"/>
      <c r="G7" s="279"/>
      <c r="H7" s="97"/>
      <c r="I7" s="179"/>
      <c r="J7" s="178"/>
      <c r="K7" s="97"/>
      <c r="L7" s="169"/>
      <c r="M7" s="177"/>
      <c r="N7" s="273" t="s">
        <v>98</v>
      </c>
      <c r="O7" s="274"/>
      <c r="P7" s="274"/>
    </row>
    <row r="8" spans="1:16" s="90" customFormat="1" ht="23.1" customHeight="1" x14ac:dyDescent="0.2">
      <c r="A8" s="98"/>
      <c r="B8" s="101"/>
      <c r="C8" s="102"/>
      <c r="D8" s="176"/>
      <c r="E8" s="140"/>
      <c r="F8" s="102"/>
      <c r="G8" s="99"/>
      <c r="J8" s="175"/>
      <c r="K8" s="162"/>
      <c r="L8" s="162"/>
      <c r="M8" s="161"/>
    </row>
    <row r="9" spans="1:16" s="90" customFormat="1" ht="23.1" customHeight="1" x14ac:dyDescent="0.2">
      <c r="A9" s="266" t="s">
        <v>97</v>
      </c>
      <c r="B9" s="272"/>
      <c r="C9" s="170">
        <f>ElencoFatture!O6</f>
        <v>0</v>
      </c>
      <c r="D9" s="171"/>
      <c r="E9" s="266" t="s">
        <v>91</v>
      </c>
      <c r="F9" s="267" t="s">
        <v>96</v>
      </c>
      <c r="G9" s="174">
        <f>C9/100*5</f>
        <v>0</v>
      </c>
      <c r="J9" s="158"/>
      <c r="L9" s="158"/>
      <c r="M9" s="156"/>
    </row>
    <row r="10" spans="1:16" s="90" customFormat="1" ht="23.1" customHeight="1" x14ac:dyDescent="0.2">
      <c r="A10" s="266" t="s">
        <v>95</v>
      </c>
      <c r="B10" s="267"/>
      <c r="C10" s="170">
        <f>ElencoFatture!O7</f>
        <v>0</v>
      </c>
      <c r="D10" s="171"/>
      <c r="E10" s="173"/>
      <c r="F10" s="173"/>
      <c r="G10" s="172"/>
      <c r="H10" s="158"/>
      <c r="I10" s="158"/>
      <c r="J10" s="158"/>
      <c r="K10" s="158"/>
      <c r="L10" s="158"/>
      <c r="M10" s="156"/>
    </row>
    <row r="11" spans="1:16" s="90" customFormat="1" ht="23.1" customHeight="1" x14ac:dyDescent="0.2">
      <c r="A11" s="266" t="s">
        <v>94</v>
      </c>
      <c r="B11" s="268"/>
      <c r="C11" s="170">
        <f>ElencoFatture!O8</f>
        <v>0</v>
      </c>
      <c r="D11" s="171"/>
      <c r="E11" s="266" t="s">
        <v>91</v>
      </c>
      <c r="F11" s="272"/>
      <c r="G11" s="170">
        <f>C11/100*5</f>
        <v>0</v>
      </c>
      <c r="H11" s="158"/>
      <c r="I11" s="277"/>
      <c r="J11" s="277"/>
      <c r="K11" s="97"/>
      <c r="L11" s="169"/>
      <c r="M11" s="156"/>
      <c r="N11" s="273" t="s">
        <v>93</v>
      </c>
      <c r="O11" s="274"/>
      <c r="P11" s="274"/>
    </row>
    <row r="12" spans="1:16" s="90" customFormat="1" ht="23.1" customHeight="1" x14ac:dyDescent="0.2">
      <c r="A12" s="167"/>
      <c r="B12" s="166"/>
      <c r="C12" s="164"/>
      <c r="D12" s="130"/>
      <c r="E12" s="165"/>
      <c r="F12" s="164"/>
      <c r="G12" s="163"/>
      <c r="I12" s="99"/>
      <c r="J12" s="101"/>
      <c r="K12" s="162"/>
      <c r="L12" s="100"/>
      <c r="M12" s="161"/>
    </row>
    <row r="13" spans="1:16" s="90" customFormat="1" ht="23.1" customHeight="1" x14ac:dyDescent="0.2">
      <c r="A13" s="254" t="s">
        <v>92</v>
      </c>
      <c r="B13" s="255"/>
      <c r="C13" s="160">
        <f>C11</f>
        <v>0</v>
      </c>
      <c r="D13" s="168"/>
      <c r="E13" s="254" t="s">
        <v>91</v>
      </c>
      <c r="F13" s="255"/>
      <c r="G13" s="159">
        <f>C13/100*5</f>
        <v>0</v>
      </c>
      <c r="H13" s="158"/>
      <c r="I13" s="259" t="s">
        <v>90</v>
      </c>
      <c r="J13" s="260"/>
      <c r="L13" s="157" t="str">
        <f>IF(ROUND(C7,2)&lt;=ROUND(G13,2),"SI","NO")</f>
        <v>NO</v>
      </c>
      <c r="M13" s="156"/>
      <c r="N13" s="275" t="s">
        <v>89</v>
      </c>
      <c r="O13" s="276"/>
    </row>
    <row r="14" spans="1:16" s="90" customFormat="1" ht="23.1" customHeight="1" x14ac:dyDescent="0.2">
      <c r="A14" s="167"/>
      <c r="B14" s="166"/>
      <c r="C14" s="164"/>
      <c r="D14" s="130"/>
      <c r="E14" s="165"/>
      <c r="F14" s="164"/>
      <c r="G14" s="163"/>
      <c r="I14" s="99"/>
      <c r="J14" s="101"/>
      <c r="K14" s="162"/>
      <c r="L14" s="100"/>
      <c r="M14" s="161"/>
    </row>
    <row r="15" spans="1:16" s="90" customFormat="1" ht="23.1" customHeight="1" x14ac:dyDescent="0.2">
      <c r="A15" s="254" t="s">
        <v>88</v>
      </c>
      <c r="B15" s="258"/>
      <c r="C15" s="160">
        <v>0</v>
      </c>
      <c r="D15" s="97"/>
      <c r="E15" s="254" t="s">
        <v>87</v>
      </c>
      <c r="F15" s="255"/>
      <c r="G15" s="159">
        <f>IF(OR(C15=0, C15="0,00"),0,C7/C15)</f>
        <v>0</v>
      </c>
      <c r="H15" s="158"/>
      <c r="I15" s="259" t="s">
        <v>86</v>
      </c>
      <c r="J15" s="260"/>
      <c r="L15" s="157" t="str">
        <f>IF(G15&lt;=0.9,"SI","NO")</f>
        <v>SI</v>
      </c>
      <c r="M15" s="156"/>
      <c r="N15" s="275" t="s">
        <v>85</v>
      </c>
      <c r="O15" s="276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5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6" t="s">
        <v>84</v>
      </c>
      <c r="B18" s="256"/>
      <c r="C18" s="256"/>
      <c r="D18" s="256"/>
      <c r="E18" s="256"/>
      <c r="F18" s="256"/>
      <c r="G18" s="256"/>
      <c r="H18" s="256"/>
      <c r="I18" s="256"/>
      <c r="J18" s="256"/>
      <c r="K18" s="256"/>
      <c r="L18" s="256"/>
      <c r="M18" s="256"/>
    </row>
    <row r="19" spans="1:13" x14ac:dyDescent="0.2">
      <c r="A19" s="257" t="s">
        <v>83</v>
      </c>
      <c r="B19" s="257"/>
      <c r="C19" s="257"/>
      <c r="D19" s="257"/>
      <c r="E19" s="257"/>
      <c r="F19" s="257"/>
      <c r="G19" s="257"/>
      <c r="H19" s="257"/>
      <c r="I19" s="257"/>
      <c r="J19" s="257"/>
      <c r="K19" s="257"/>
      <c r="L19" s="257"/>
      <c r="M19" s="257"/>
    </row>
    <row r="20" spans="1:13" x14ac:dyDescent="0.2">
      <c r="A20" s="253" t="s">
        <v>82</v>
      </c>
      <c r="B20" s="253"/>
      <c r="C20" s="253"/>
      <c r="D20" s="253"/>
      <c r="E20" s="253"/>
      <c r="F20" s="253"/>
      <c r="G20" s="253"/>
      <c r="H20" s="253"/>
      <c r="I20" s="253"/>
      <c r="J20" s="253"/>
      <c r="K20" s="253"/>
      <c r="L20" s="253"/>
      <c r="M20" s="253"/>
    </row>
    <row r="21" spans="1:13" x14ac:dyDescent="0.2">
      <c r="A21" s="154" t="s">
        <v>81</v>
      </c>
      <c r="B21" s="154"/>
      <c r="C21" s="154"/>
      <c r="D21" s="154"/>
      <c r="E21" s="154"/>
      <c r="F21" s="154"/>
      <c r="G21" s="154"/>
      <c r="H21" s="154"/>
      <c r="I21" s="154"/>
      <c r="J21" s="154"/>
      <c r="K21" s="154"/>
      <c r="L21" s="154"/>
      <c r="M21" s="154"/>
    </row>
    <row r="22" spans="1:13" x14ac:dyDescent="0.2">
      <c r="A22" s="253" t="s">
        <v>80</v>
      </c>
      <c r="B22" s="253"/>
      <c r="C22" s="253"/>
      <c r="D22" s="253"/>
      <c r="E22" s="253"/>
      <c r="F22" s="253"/>
      <c r="G22" s="253"/>
      <c r="H22" s="253"/>
      <c r="I22" s="253"/>
      <c r="J22" s="253"/>
      <c r="K22" s="253"/>
      <c r="L22" s="253"/>
      <c r="M22" s="253"/>
    </row>
    <row r="23" spans="1:13" x14ac:dyDescent="0.2">
      <c r="A23" s="253" t="s">
        <v>79</v>
      </c>
      <c r="B23" s="253"/>
      <c r="C23" s="253"/>
      <c r="D23" s="253"/>
      <c r="E23" s="253"/>
      <c r="F23" s="253"/>
      <c r="G23" s="253"/>
      <c r="H23" s="253"/>
      <c r="I23" s="253"/>
      <c r="J23" s="253"/>
      <c r="K23" s="253"/>
      <c r="L23" s="253"/>
      <c r="M23" s="253"/>
    </row>
    <row r="24" spans="1:13" x14ac:dyDescent="0.2">
      <c r="A24" s="253" t="s">
        <v>78</v>
      </c>
      <c r="B24" s="253"/>
      <c r="C24" s="253"/>
      <c r="D24" s="253"/>
      <c r="E24" s="253"/>
      <c r="F24" s="253"/>
      <c r="G24" s="253"/>
      <c r="H24" s="253"/>
      <c r="I24" s="253"/>
      <c r="J24" s="253"/>
      <c r="K24" s="253"/>
      <c r="L24" s="253"/>
      <c r="M24" s="253"/>
    </row>
    <row r="25" spans="1:13" x14ac:dyDescent="0.2">
      <c r="A25" s="253" t="s">
        <v>77</v>
      </c>
      <c r="B25" s="253"/>
      <c r="C25" s="253"/>
      <c r="D25" s="253"/>
      <c r="E25" s="253"/>
      <c r="F25" s="253"/>
      <c r="G25" s="253"/>
      <c r="H25" s="253"/>
      <c r="I25" s="253"/>
      <c r="J25" s="253"/>
      <c r="K25" s="253"/>
      <c r="L25" s="253"/>
      <c r="M25" s="253"/>
    </row>
    <row r="26" spans="1:13" x14ac:dyDescent="0.2">
      <c r="A26" s="153" t="s">
        <v>76</v>
      </c>
      <c r="B26" s="150"/>
      <c r="C26" s="152"/>
      <c r="D26" s="152"/>
      <c r="E26" s="152"/>
      <c r="F26" s="152"/>
      <c r="G26" s="150"/>
      <c r="H26" s="150"/>
      <c r="I26" s="150"/>
      <c r="J26" s="150"/>
      <c r="K26" s="151"/>
      <c r="L26" s="151"/>
      <c r="M26" s="150"/>
    </row>
    <row r="27" spans="1:13" x14ac:dyDescent="0.2">
      <c r="A27" s="149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"/>
  <sheetViews>
    <sheetView showGridLines="0" tabSelected="1" topLeftCell="A19" zoomScaleNormal="100" workbookViewId="0">
      <selection activeCell="A63" sqref="A63:IV63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0" style="107" hidden="1" customWidth="1"/>
    <col min="31" max="31" width="9.140625" style="150" customWidth="1"/>
    <col min="32" max="16384" width="9.140625" style="107"/>
  </cols>
  <sheetData>
    <row r="1" spans="1:31" s="90" customFormat="1" ht="23.1" customHeight="1" x14ac:dyDescent="0.2">
      <c r="A1" s="237" t="s">
        <v>118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E1" s="201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2"/>
    </row>
    <row r="3" spans="1:31" s="90" customFormat="1" ht="23.1" customHeight="1" x14ac:dyDescent="0.2">
      <c r="A3" s="269" t="s">
        <v>72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3"/>
      <c r="AE3" s="201"/>
    </row>
    <row r="4" spans="1:31" s="90" customFormat="1" ht="23.1" customHeight="1" x14ac:dyDescent="0.2">
      <c r="A4" s="98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1"/>
    </row>
    <row r="5" spans="1:31" s="90" customFormat="1" ht="23.1" customHeight="1" x14ac:dyDescent="0.2">
      <c r="A5" s="264" t="s">
        <v>73</v>
      </c>
      <c r="B5" s="280"/>
      <c r="C5" s="280"/>
      <c r="D5" s="280"/>
      <c r="E5" s="280"/>
      <c r="F5" s="281"/>
      <c r="G5" s="210">
        <f>(G67)</f>
        <v>278651.08</v>
      </c>
      <c r="H5" s="137"/>
      <c r="I5" s="137"/>
      <c r="J5" s="137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1"/>
    </row>
    <row r="6" spans="1:31" s="90" customFormat="1" ht="23.1" customHeight="1" x14ac:dyDescent="0.2">
      <c r="A6" s="264" t="s">
        <v>74</v>
      </c>
      <c r="B6" s="280"/>
      <c r="C6" s="280"/>
      <c r="D6" s="280"/>
      <c r="E6" s="280"/>
      <c r="F6" s="280"/>
      <c r="G6" s="212">
        <v>25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1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1"/>
    </row>
    <row r="8" spans="1:31" s="90" customFormat="1" ht="23.1" customHeight="1" x14ac:dyDescent="0.2">
      <c r="A8" s="225" t="s">
        <v>14</v>
      </c>
      <c r="B8" s="245"/>
      <c r="C8" s="246"/>
      <c r="D8" s="225" t="s">
        <v>15</v>
      </c>
      <c r="E8" s="245"/>
      <c r="F8" s="245"/>
      <c r="G8" s="245"/>
      <c r="H8" s="245"/>
      <c r="I8" s="245"/>
      <c r="J8" s="245"/>
      <c r="K8" s="245"/>
      <c r="L8" s="246"/>
      <c r="M8" s="225" t="s">
        <v>16</v>
      </c>
      <c r="N8" s="245"/>
      <c r="O8" s="246"/>
      <c r="P8" s="225" t="s">
        <v>1</v>
      </c>
      <c r="Q8" s="245"/>
      <c r="R8" s="245"/>
      <c r="S8" s="225" t="s">
        <v>17</v>
      </c>
      <c r="T8" s="246"/>
      <c r="U8" s="225" t="s">
        <v>18</v>
      </c>
      <c r="V8" s="245"/>
      <c r="W8" s="245"/>
      <c r="X8" s="246"/>
      <c r="Y8" s="225" t="s">
        <v>19</v>
      </c>
      <c r="Z8" s="245"/>
      <c r="AA8" s="245"/>
      <c r="AB8" s="103" t="s">
        <v>47</v>
      </c>
      <c r="AC8" s="103" t="s">
        <v>71</v>
      </c>
      <c r="AE8" s="201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A11" s="205">
        <v>2025</v>
      </c>
      <c r="B11" s="205">
        <v>693</v>
      </c>
      <c r="C11" s="205" t="s">
        <v>119</v>
      </c>
      <c r="D11" s="206" t="s">
        <v>128</v>
      </c>
      <c r="E11" s="206" t="s">
        <v>129</v>
      </c>
      <c r="F11" s="206" t="s">
        <v>130</v>
      </c>
      <c r="G11" s="207">
        <v>98068.64</v>
      </c>
      <c r="H11" s="207">
        <v>17684.509999999998</v>
      </c>
      <c r="I11" s="205" t="s">
        <v>121</v>
      </c>
      <c r="J11" s="207">
        <f t="shared" ref="J11:J41" si="0">IF(I11="SI",G11-H11,G11)</f>
        <v>80384.13</v>
      </c>
      <c r="K11" s="205" t="s">
        <v>131</v>
      </c>
      <c r="L11" s="205" t="s">
        <v>132</v>
      </c>
      <c r="M11" s="205" t="s">
        <v>123</v>
      </c>
      <c r="N11" s="205" t="s">
        <v>133</v>
      </c>
      <c r="O11" s="205" t="s">
        <v>134</v>
      </c>
      <c r="P11" s="206" t="s">
        <v>135</v>
      </c>
      <c r="Q11" s="205" t="s">
        <v>136</v>
      </c>
      <c r="R11" s="205" t="s">
        <v>136</v>
      </c>
      <c r="S11" s="205" t="s">
        <v>137</v>
      </c>
      <c r="T11" s="205" t="s">
        <v>138</v>
      </c>
      <c r="U11" s="107" t="s">
        <v>122</v>
      </c>
      <c r="V11" s="107">
        <v>0</v>
      </c>
      <c r="W11" s="107">
        <v>0</v>
      </c>
      <c r="X11" s="107">
        <v>0</v>
      </c>
      <c r="Y11" s="107">
        <v>0</v>
      </c>
      <c r="Z11" s="107">
        <v>0</v>
      </c>
      <c r="AA11" s="107">
        <v>0</v>
      </c>
      <c r="AB11" s="205" t="s">
        <v>122</v>
      </c>
      <c r="AC11" s="205" t="s">
        <v>139</v>
      </c>
      <c r="AD11" s="107" t="e">
        <f>IF(P11=#REF!,0,1)</f>
        <v>#REF!</v>
      </c>
    </row>
    <row r="12" spans="1:31" x14ac:dyDescent="0.2">
      <c r="A12" s="205">
        <v>2025</v>
      </c>
      <c r="B12" s="205">
        <v>708</v>
      </c>
      <c r="C12" s="205" t="s">
        <v>119</v>
      </c>
      <c r="D12" s="206" t="s">
        <v>140</v>
      </c>
      <c r="E12" s="206" t="s">
        <v>129</v>
      </c>
      <c r="F12" s="206" t="s">
        <v>141</v>
      </c>
      <c r="G12" s="207">
        <v>3865.8</v>
      </c>
      <c r="H12" s="207">
        <v>0</v>
      </c>
      <c r="I12" s="205" t="s">
        <v>121</v>
      </c>
      <c r="J12" s="207">
        <f t="shared" si="0"/>
        <v>3865.8</v>
      </c>
      <c r="K12" s="205" t="s">
        <v>142</v>
      </c>
      <c r="L12" s="205" t="s">
        <v>122</v>
      </c>
      <c r="M12" s="205" t="s">
        <v>123</v>
      </c>
      <c r="N12" s="205" t="s">
        <v>143</v>
      </c>
      <c r="O12" s="205" t="s">
        <v>129</v>
      </c>
      <c r="P12" s="206" t="s">
        <v>144</v>
      </c>
      <c r="Q12" s="205" t="s">
        <v>145</v>
      </c>
      <c r="R12" s="205" t="s">
        <v>146</v>
      </c>
      <c r="S12" s="205" t="s">
        <v>124</v>
      </c>
      <c r="T12" s="205" t="s">
        <v>125</v>
      </c>
      <c r="U12" s="107" t="s">
        <v>126</v>
      </c>
      <c r="V12" s="107">
        <v>10302</v>
      </c>
      <c r="W12" s="107">
        <v>10302</v>
      </c>
      <c r="X12" s="107">
        <v>95</v>
      </c>
      <c r="Y12" s="107">
        <v>2025</v>
      </c>
      <c r="Z12" s="107">
        <v>312</v>
      </c>
      <c r="AA12" s="107">
        <v>0</v>
      </c>
      <c r="AB12" s="205" t="s">
        <v>122</v>
      </c>
      <c r="AC12" s="205" t="s">
        <v>147</v>
      </c>
      <c r="AD12" s="107">
        <f t="shared" ref="AD12:AD41" si="1">IF(P12=P11,0,1)</f>
        <v>1</v>
      </c>
    </row>
    <row r="13" spans="1:31" x14ac:dyDescent="0.2">
      <c r="A13" s="205">
        <v>2025</v>
      </c>
      <c r="B13" s="205">
        <v>708</v>
      </c>
      <c r="C13" s="205" t="s">
        <v>119</v>
      </c>
      <c r="D13" s="206" t="s">
        <v>140</v>
      </c>
      <c r="E13" s="206" t="s">
        <v>129</v>
      </c>
      <c r="F13" s="206" t="s">
        <v>148</v>
      </c>
      <c r="G13" s="207">
        <v>6811.18</v>
      </c>
      <c r="H13" s="207">
        <v>0</v>
      </c>
      <c r="I13" s="205" t="s">
        <v>121</v>
      </c>
      <c r="J13" s="207">
        <f t="shared" si="0"/>
        <v>6811.18</v>
      </c>
      <c r="K13" s="205" t="s">
        <v>142</v>
      </c>
      <c r="L13" s="205" t="s">
        <v>122</v>
      </c>
      <c r="M13" s="205" t="s">
        <v>123</v>
      </c>
      <c r="N13" s="205" t="s">
        <v>143</v>
      </c>
      <c r="O13" s="205" t="s">
        <v>129</v>
      </c>
      <c r="P13" s="206" t="s">
        <v>144</v>
      </c>
      <c r="Q13" s="205" t="s">
        <v>145</v>
      </c>
      <c r="R13" s="205" t="s">
        <v>146</v>
      </c>
      <c r="S13" s="205" t="s">
        <v>124</v>
      </c>
      <c r="T13" s="205" t="s">
        <v>125</v>
      </c>
      <c r="U13" s="107" t="s">
        <v>126</v>
      </c>
      <c r="V13" s="107">
        <v>10302</v>
      </c>
      <c r="W13" s="107">
        <v>10302</v>
      </c>
      <c r="X13" s="107">
        <v>103</v>
      </c>
      <c r="Y13" s="107">
        <v>2025</v>
      </c>
      <c r="Z13" s="107">
        <v>313</v>
      </c>
      <c r="AA13" s="107">
        <v>0</v>
      </c>
      <c r="AB13" s="205" t="s">
        <v>122</v>
      </c>
      <c r="AC13" s="205" t="s">
        <v>147</v>
      </c>
      <c r="AD13" s="107">
        <f t="shared" si="1"/>
        <v>0</v>
      </c>
    </row>
    <row r="14" spans="1:31" x14ac:dyDescent="0.2">
      <c r="A14" s="205">
        <v>2025</v>
      </c>
      <c r="B14" s="205">
        <v>708</v>
      </c>
      <c r="C14" s="205" t="s">
        <v>119</v>
      </c>
      <c r="D14" s="206" t="s">
        <v>140</v>
      </c>
      <c r="E14" s="206" t="s">
        <v>129</v>
      </c>
      <c r="F14" s="206" t="s">
        <v>149</v>
      </c>
      <c r="G14" s="207">
        <v>4970.3100000000004</v>
      </c>
      <c r="H14" s="207">
        <v>4079.76</v>
      </c>
      <c r="I14" s="205" t="s">
        <v>121</v>
      </c>
      <c r="J14" s="207">
        <f t="shared" si="0"/>
        <v>890.55000000000018</v>
      </c>
      <c r="K14" s="205" t="s">
        <v>142</v>
      </c>
      <c r="L14" s="205" t="s">
        <v>122</v>
      </c>
      <c r="M14" s="205" t="s">
        <v>123</v>
      </c>
      <c r="N14" s="205" t="s">
        <v>143</v>
      </c>
      <c r="O14" s="205" t="s">
        <v>129</v>
      </c>
      <c r="P14" s="206" t="s">
        <v>144</v>
      </c>
      <c r="Q14" s="205" t="s">
        <v>145</v>
      </c>
      <c r="R14" s="205" t="s">
        <v>146</v>
      </c>
      <c r="S14" s="205" t="s">
        <v>124</v>
      </c>
      <c r="T14" s="205" t="s">
        <v>125</v>
      </c>
      <c r="U14" s="107" t="s">
        <v>126</v>
      </c>
      <c r="V14" s="107">
        <v>10302</v>
      </c>
      <c r="W14" s="107">
        <v>10302</v>
      </c>
      <c r="X14" s="107">
        <v>117</v>
      </c>
      <c r="Y14" s="107">
        <v>2025</v>
      </c>
      <c r="Z14" s="107">
        <v>315</v>
      </c>
      <c r="AA14" s="107">
        <v>0</v>
      </c>
      <c r="AB14" s="205" t="s">
        <v>122</v>
      </c>
      <c r="AC14" s="205" t="s">
        <v>147</v>
      </c>
      <c r="AD14" s="107">
        <f t="shared" si="1"/>
        <v>0</v>
      </c>
    </row>
    <row r="15" spans="1:31" x14ac:dyDescent="0.2">
      <c r="A15" s="205">
        <v>2025</v>
      </c>
      <c r="B15" s="205">
        <v>708</v>
      </c>
      <c r="C15" s="205" t="s">
        <v>119</v>
      </c>
      <c r="D15" s="206" t="s">
        <v>140</v>
      </c>
      <c r="E15" s="206" t="s">
        <v>129</v>
      </c>
      <c r="F15" s="206" t="s">
        <v>149</v>
      </c>
      <c r="G15" s="207">
        <v>4970.32</v>
      </c>
      <c r="H15" s="207">
        <v>0</v>
      </c>
      <c r="I15" s="205" t="s">
        <v>121</v>
      </c>
      <c r="J15" s="207">
        <f t="shared" si="0"/>
        <v>4970.32</v>
      </c>
      <c r="K15" s="205" t="s">
        <v>142</v>
      </c>
      <c r="L15" s="205" t="s">
        <v>122</v>
      </c>
      <c r="M15" s="205" t="s">
        <v>123</v>
      </c>
      <c r="N15" s="205" t="s">
        <v>143</v>
      </c>
      <c r="O15" s="205" t="s">
        <v>129</v>
      </c>
      <c r="P15" s="206" t="s">
        <v>144</v>
      </c>
      <c r="Q15" s="205" t="s">
        <v>145</v>
      </c>
      <c r="R15" s="205" t="s">
        <v>146</v>
      </c>
      <c r="S15" s="205" t="s">
        <v>124</v>
      </c>
      <c r="T15" s="205" t="s">
        <v>125</v>
      </c>
      <c r="U15" s="107" t="s">
        <v>126</v>
      </c>
      <c r="V15" s="107">
        <v>10302</v>
      </c>
      <c r="W15" s="107">
        <v>10302</v>
      </c>
      <c r="X15" s="107">
        <v>127</v>
      </c>
      <c r="Y15" s="107">
        <v>2025</v>
      </c>
      <c r="Z15" s="107">
        <v>316</v>
      </c>
      <c r="AA15" s="107">
        <v>0</v>
      </c>
      <c r="AB15" s="205" t="s">
        <v>122</v>
      </c>
      <c r="AC15" s="205" t="s">
        <v>147</v>
      </c>
      <c r="AD15" s="107">
        <f t="shared" si="1"/>
        <v>0</v>
      </c>
    </row>
    <row r="16" spans="1:31" x14ac:dyDescent="0.2">
      <c r="A16" s="205">
        <v>2025</v>
      </c>
      <c r="B16" s="205">
        <v>708</v>
      </c>
      <c r="C16" s="205" t="s">
        <v>119</v>
      </c>
      <c r="D16" s="206" t="s">
        <v>140</v>
      </c>
      <c r="E16" s="206" t="s">
        <v>129</v>
      </c>
      <c r="F16" s="206" t="s">
        <v>150</v>
      </c>
      <c r="G16" s="207">
        <v>1693.58</v>
      </c>
      <c r="H16" s="207">
        <v>0</v>
      </c>
      <c r="I16" s="205" t="s">
        <v>121</v>
      </c>
      <c r="J16" s="207">
        <f t="shared" si="0"/>
        <v>1693.58</v>
      </c>
      <c r="K16" s="205" t="s">
        <v>142</v>
      </c>
      <c r="L16" s="205" t="s">
        <v>122</v>
      </c>
      <c r="M16" s="205" t="s">
        <v>123</v>
      </c>
      <c r="N16" s="205" t="s">
        <v>143</v>
      </c>
      <c r="O16" s="205" t="s">
        <v>129</v>
      </c>
      <c r="P16" s="206" t="s">
        <v>144</v>
      </c>
      <c r="Q16" s="205" t="s">
        <v>145</v>
      </c>
      <c r="R16" s="205" t="s">
        <v>146</v>
      </c>
      <c r="S16" s="205" t="s">
        <v>124</v>
      </c>
      <c r="T16" s="205" t="s">
        <v>125</v>
      </c>
      <c r="U16" s="107" t="s">
        <v>126</v>
      </c>
      <c r="V16" s="107">
        <v>10302</v>
      </c>
      <c r="W16" s="107">
        <v>10302</v>
      </c>
      <c r="X16" s="107">
        <v>149</v>
      </c>
      <c r="Y16" s="107">
        <v>2025</v>
      </c>
      <c r="Z16" s="107">
        <v>311</v>
      </c>
      <c r="AA16" s="107">
        <v>0</v>
      </c>
      <c r="AB16" s="205" t="s">
        <v>122</v>
      </c>
      <c r="AC16" s="205" t="s">
        <v>147</v>
      </c>
      <c r="AD16" s="107">
        <f t="shared" si="1"/>
        <v>0</v>
      </c>
    </row>
    <row r="17" spans="1:30" x14ac:dyDescent="0.2">
      <c r="A17" s="205">
        <v>2025</v>
      </c>
      <c r="B17" s="205">
        <v>708</v>
      </c>
      <c r="C17" s="205" t="s">
        <v>119</v>
      </c>
      <c r="D17" s="206" t="s">
        <v>140</v>
      </c>
      <c r="E17" s="206" t="s">
        <v>129</v>
      </c>
      <c r="F17" s="206" t="s">
        <v>149</v>
      </c>
      <c r="G17" s="207">
        <v>312.95</v>
      </c>
      <c r="H17" s="207">
        <v>0</v>
      </c>
      <c r="I17" s="205" t="s">
        <v>121</v>
      </c>
      <c r="J17" s="207">
        <f t="shared" si="0"/>
        <v>312.95</v>
      </c>
      <c r="K17" s="205" t="s">
        <v>142</v>
      </c>
      <c r="L17" s="205" t="s">
        <v>122</v>
      </c>
      <c r="M17" s="205" t="s">
        <v>123</v>
      </c>
      <c r="N17" s="205" t="s">
        <v>143</v>
      </c>
      <c r="O17" s="205" t="s">
        <v>129</v>
      </c>
      <c r="P17" s="206" t="s">
        <v>144</v>
      </c>
      <c r="Q17" s="205" t="s">
        <v>145</v>
      </c>
      <c r="R17" s="205" t="s">
        <v>146</v>
      </c>
      <c r="S17" s="205" t="s">
        <v>124</v>
      </c>
      <c r="T17" s="205" t="s">
        <v>125</v>
      </c>
      <c r="U17" s="107" t="s">
        <v>126</v>
      </c>
      <c r="V17" s="107">
        <v>10302</v>
      </c>
      <c r="W17" s="107">
        <v>10302</v>
      </c>
      <c r="X17" s="107">
        <v>156</v>
      </c>
      <c r="Y17" s="107">
        <v>2025</v>
      </c>
      <c r="Z17" s="107">
        <v>314</v>
      </c>
      <c r="AA17" s="107">
        <v>0</v>
      </c>
      <c r="AB17" s="205" t="s">
        <v>122</v>
      </c>
      <c r="AC17" s="205" t="s">
        <v>147</v>
      </c>
      <c r="AD17" s="107">
        <f t="shared" si="1"/>
        <v>0</v>
      </c>
    </row>
    <row r="18" spans="1:30" x14ac:dyDescent="0.2">
      <c r="A18" s="205">
        <v>2025</v>
      </c>
      <c r="B18" s="205">
        <v>700</v>
      </c>
      <c r="C18" s="205" t="s">
        <v>119</v>
      </c>
      <c r="D18" s="206" t="s">
        <v>151</v>
      </c>
      <c r="E18" s="206" t="s">
        <v>152</v>
      </c>
      <c r="F18" s="206" t="s">
        <v>153</v>
      </c>
      <c r="G18" s="207">
        <v>2331.3000000000002</v>
      </c>
      <c r="H18" s="207">
        <v>420.4</v>
      </c>
      <c r="I18" s="205" t="s">
        <v>121</v>
      </c>
      <c r="J18" s="207">
        <f t="shared" si="0"/>
        <v>1910.9</v>
      </c>
      <c r="K18" s="205" t="s">
        <v>154</v>
      </c>
      <c r="L18" s="205" t="s">
        <v>155</v>
      </c>
      <c r="M18" s="205" t="s">
        <v>123</v>
      </c>
      <c r="N18" s="205" t="s">
        <v>156</v>
      </c>
      <c r="O18" s="205" t="s">
        <v>152</v>
      </c>
      <c r="P18" s="206" t="s">
        <v>157</v>
      </c>
      <c r="Q18" s="205" t="s">
        <v>158</v>
      </c>
      <c r="R18" s="205" t="s">
        <v>122</v>
      </c>
      <c r="S18" s="205" t="s">
        <v>137</v>
      </c>
      <c r="T18" s="205" t="s">
        <v>138</v>
      </c>
      <c r="U18" s="107" t="s">
        <v>159</v>
      </c>
      <c r="V18" s="107">
        <v>10402</v>
      </c>
      <c r="W18" s="107">
        <v>10402</v>
      </c>
      <c r="X18" s="107">
        <v>26</v>
      </c>
      <c r="Y18" s="107">
        <v>2025</v>
      </c>
      <c r="Z18" s="107">
        <v>431</v>
      </c>
      <c r="AA18" s="107">
        <v>0</v>
      </c>
      <c r="AB18" s="205" t="s">
        <v>122</v>
      </c>
      <c r="AC18" s="205" t="s">
        <v>160</v>
      </c>
      <c r="AD18" s="107">
        <f t="shared" si="1"/>
        <v>1</v>
      </c>
    </row>
    <row r="19" spans="1:30" x14ac:dyDescent="0.2">
      <c r="A19" s="205">
        <v>2025</v>
      </c>
      <c r="B19" s="205">
        <v>696</v>
      </c>
      <c r="C19" s="205" t="s">
        <v>119</v>
      </c>
      <c r="D19" s="206" t="s">
        <v>161</v>
      </c>
      <c r="E19" s="206" t="s">
        <v>162</v>
      </c>
      <c r="F19" s="206" t="s">
        <v>163</v>
      </c>
      <c r="G19" s="207">
        <v>2507.1999999999998</v>
      </c>
      <c r="H19" s="207">
        <v>452.12</v>
      </c>
      <c r="I19" s="205" t="s">
        <v>121</v>
      </c>
      <c r="J19" s="207">
        <f t="shared" si="0"/>
        <v>2055.08</v>
      </c>
      <c r="K19" s="205" t="s">
        <v>164</v>
      </c>
      <c r="L19" s="205" t="s">
        <v>165</v>
      </c>
      <c r="M19" s="205" t="s">
        <v>123</v>
      </c>
      <c r="N19" s="205" t="s">
        <v>166</v>
      </c>
      <c r="O19" s="205" t="s">
        <v>162</v>
      </c>
      <c r="P19" s="206" t="s">
        <v>167</v>
      </c>
      <c r="Q19" s="205" t="s">
        <v>168</v>
      </c>
      <c r="R19" s="205" t="s">
        <v>168</v>
      </c>
      <c r="S19" s="205" t="s">
        <v>137</v>
      </c>
      <c r="T19" s="205" t="s">
        <v>138</v>
      </c>
      <c r="U19" s="107" t="s">
        <v>159</v>
      </c>
      <c r="V19" s="107">
        <v>10402</v>
      </c>
      <c r="W19" s="107">
        <v>10402</v>
      </c>
      <c r="X19" s="107">
        <v>62</v>
      </c>
      <c r="Y19" s="107">
        <v>2025</v>
      </c>
      <c r="Z19" s="107">
        <v>653</v>
      </c>
      <c r="AA19" s="107">
        <v>0</v>
      </c>
      <c r="AB19" s="205" t="s">
        <v>122</v>
      </c>
      <c r="AC19" s="205" t="s">
        <v>169</v>
      </c>
      <c r="AD19" s="107">
        <f t="shared" si="1"/>
        <v>1</v>
      </c>
    </row>
    <row r="20" spans="1:30" x14ac:dyDescent="0.2">
      <c r="A20" s="205">
        <v>2025</v>
      </c>
      <c r="B20" s="205">
        <v>702</v>
      </c>
      <c r="C20" s="205" t="s">
        <v>119</v>
      </c>
      <c r="D20" s="206" t="s">
        <v>170</v>
      </c>
      <c r="E20" s="206" t="s">
        <v>120</v>
      </c>
      <c r="F20" s="206" t="s">
        <v>163</v>
      </c>
      <c r="G20" s="207">
        <v>2405.94</v>
      </c>
      <c r="H20" s="207">
        <v>433.86</v>
      </c>
      <c r="I20" s="205" t="s">
        <v>121</v>
      </c>
      <c r="J20" s="207">
        <f t="shared" si="0"/>
        <v>1972.08</v>
      </c>
      <c r="K20" s="205" t="s">
        <v>164</v>
      </c>
      <c r="L20" s="205" t="s">
        <v>171</v>
      </c>
      <c r="M20" s="205" t="s">
        <v>123</v>
      </c>
      <c r="N20" s="205" t="s">
        <v>172</v>
      </c>
      <c r="O20" s="205" t="s">
        <v>120</v>
      </c>
      <c r="P20" s="206" t="s">
        <v>167</v>
      </c>
      <c r="Q20" s="205" t="s">
        <v>168</v>
      </c>
      <c r="R20" s="205" t="s">
        <v>168</v>
      </c>
      <c r="S20" s="205" t="s">
        <v>137</v>
      </c>
      <c r="T20" s="205" t="s">
        <v>138</v>
      </c>
      <c r="U20" s="107" t="s">
        <v>159</v>
      </c>
      <c r="V20" s="107">
        <v>10402</v>
      </c>
      <c r="W20" s="107">
        <v>10402</v>
      </c>
      <c r="X20" s="107">
        <v>62</v>
      </c>
      <c r="Y20" s="107">
        <v>2025</v>
      </c>
      <c r="Z20" s="107">
        <v>653</v>
      </c>
      <c r="AA20" s="107">
        <v>0</v>
      </c>
      <c r="AB20" s="205" t="s">
        <v>122</v>
      </c>
      <c r="AC20" s="205" t="s">
        <v>127</v>
      </c>
      <c r="AD20" s="107">
        <f t="shared" si="1"/>
        <v>0</v>
      </c>
    </row>
    <row r="21" spans="1:30" x14ac:dyDescent="0.2">
      <c r="A21" s="205">
        <v>2025</v>
      </c>
      <c r="B21" s="205">
        <v>695</v>
      </c>
      <c r="C21" s="205" t="s">
        <v>119</v>
      </c>
      <c r="D21" s="206" t="s">
        <v>173</v>
      </c>
      <c r="E21" s="206" t="s">
        <v>162</v>
      </c>
      <c r="F21" s="206" t="s">
        <v>174</v>
      </c>
      <c r="G21" s="207">
        <v>725.4</v>
      </c>
      <c r="H21" s="207">
        <v>130.81</v>
      </c>
      <c r="I21" s="205" t="s">
        <v>121</v>
      </c>
      <c r="J21" s="207">
        <f t="shared" si="0"/>
        <v>594.58999999999992</v>
      </c>
      <c r="K21" s="205" t="s">
        <v>175</v>
      </c>
      <c r="L21" s="205" t="s">
        <v>122</v>
      </c>
      <c r="M21" s="205" t="s">
        <v>123</v>
      </c>
      <c r="N21" s="205" t="s">
        <v>176</v>
      </c>
      <c r="O21" s="205" t="s">
        <v>162</v>
      </c>
      <c r="P21" s="206" t="s">
        <v>177</v>
      </c>
      <c r="Q21" s="205" t="s">
        <v>178</v>
      </c>
      <c r="R21" s="205" t="s">
        <v>122</v>
      </c>
      <c r="S21" s="205" t="s">
        <v>137</v>
      </c>
      <c r="T21" s="205" t="s">
        <v>138</v>
      </c>
      <c r="U21" s="107" t="s">
        <v>159</v>
      </c>
      <c r="V21" s="107">
        <v>10402</v>
      </c>
      <c r="W21" s="107">
        <v>10402</v>
      </c>
      <c r="X21" s="107">
        <v>85</v>
      </c>
      <c r="Y21" s="107">
        <v>2025</v>
      </c>
      <c r="Z21" s="107">
        <v>679</v>
      </c>
      <c r="AA21" s="107">
        <v>0</v>
      </c>
      <c r="AB21" s="205" t="s">
        <v>122</v>
      </c>
      <c r="AC21" s="205" t="s">
        <v>169</v>
      </c>
      <c r="AD21" s="107">
        <f t="shared" si="1"/>
        <v>1</v>
      </c>
    </row>
    <row r="22" spans="1:30" x14ac:dyDescent="0.2">
      <c r="A22" s="205">
        <v>2025</v>
      </c>
      <c r="B22" s="205">
        <v>695</v>
      </c>
      <c r="C22" s="205" t="s">
        <v>119</v>
      </c>
      <c r="D22" s="206" t="s">
        <v>173</v>
      </c>
      <c r="E22" s="206" t="s">
        <v>162</v>
      </c>
      <c r="F22" s="206" t="s">
        <v>179</v>
      </c>
      <c r="G22" s="207">
        <v>544.04999999999995</v>
      </c>
      <c r="H22" s="207">
        <v>203.59</v>
      </c>
      <c r="I22" s="205" t="s">
        <v>121</v>
      </c>
      <c r="J22" s="207">
        <f t="shared" si="0"/>
        <v>340.45999999999992</v>
      </c>
      <c r="K22" s="205" t="s">
        <v>175</v>
      </c>
      <c r="L22" s="205" t="s">
        <v>122</v>
      </c>
      <c r="M22" s="205" t="s">
        <v>123</v>
      </c>
      <c r="N22" s="205" t="s">
        <v>176</v>
      </c>
      <c r="O22" s="205" t="s">
        <v>162</v>
      </c>
      <c r="P22" s="206" t="s">
        <v>177</v>
      </c>
      <c r="Q22" s="205" t="s">
        <v>178</v>
      </c>
      <c r="R22" s="205" t="s">
        <v>122</v>
      </c>
      <c r="S22" s="205" t="s">
        <v>137</v>
      </c>
      <c r="T22" s="205" t="s">
        <v>138</v>
      </c>
      <c r="U22" s="107" t="s">
        <v>159</v>
      </c>
      <c r="V22" s="107">
        <v>10402</v>
      </c>
      <c r="W22" s="107">
        <v>10402</v>
      </c>
      <c r="X22" s="107">
        <v>26</v>
      </c>
      <c r="Y22" s="107">
        <v>2025</v>
      </c>
      <c r="Z22" s="107">
        <v>682</v>
      </c>
      <c r="AA22" s="107">
        <v>0</v>
      </c>
      <c r="AB22" s="205" t="s">
        <v>122</v>
      </c>
      <c r="AC22" s="205" t="s">
        <v>169</v>
      </c>
      <c r="AD22" s="107">
        <f t="shared" si="1"/>
        <v>0</v>
      </c>
    </row>
    <row r="23" spans="1:30" x14ac:dyDescent="0.2">
      <c r="A23" s="205">
        <v>2025</v>
      </c>
      <c r="B23" s="205">
        <v>695</v>
      </c>
      <c r="C23" s="205" t="s">
        <v>119</v>
      </c>
      <c r="D23" s="206" t="s">
        <v>173</v>
      </c>
      <c r="E23" s="206" t="s">
        <v>162</v>
      </c>
      <c r="F23" s="206" t="s">
        <v>179</v>
      </c>
      <c r="G23" s="207">
        <v>362.7</v>
      </c>
      <c r="H23" s="207">
        <v>0</v>
      </c>
      <c r="I23" s="205" t="s">
        <v>121</v>
      </c>
      <c r="J23" s="207">
        <f t="shared" si="0"/>
        <v>362.7</v>
      </c>
      <c r="K23" s="205" t="s">
        <v>175</v>
      </c>
      <c r="L23" s="205" t="s">
        <v>122</v>
      </c>
      <c r="M23" s="205" t="s">
        <v>123</v>
      </c>
      <c r="N23" s="205" t="s">
        <v>176</v>
      </c>
      <c r="O23" s="205" t="s">
        <v>162</v>
      </c>
      <c r="P23" s="206" t="s">
        <v>177</v>
      </c>
      <c r="Q23" s="205" t="s">
        <v>178</v>
      </c>
      <c r="R23" s="205" t="s">
        <v>122</v>
      </c>
      <c r="S23" s="205" t="s">
        <v>137</v>
      </c>
      <c r="T23" s="205" t="s">
        <v>138</v>
      </c>
      <c r="U23" s="107" t="s">
        <v>159</v>
      </c>
      <c r="V23" s="107">
        <v>10402</v>
      </c>
      <c r="W23" s="107">
        <v>10402</v>
      </c>
      <c r="X23" s="107">
        <v>33</v>
      </c>
      <c r="Y23" s="107">
        <v>2025</v>
      </c>
      <c r="Z23" s="107">
        <v>680</v>
      </c>
      <c r="AA23" s="107">
        <v>0</v>
      </c>
      <c r="AB23" s="205" t="s">
        <v>122</v>
      </c>
      <c r="AC23" s="205" t="s">
        <v>169</v>
      </c>
      <c r="AD23" s="107">
        <f t="shared" si="1"/>
        <v>0</v>
      </c>
    </row>
    <row r="24" spans="1:30" x14ac:dyDescent="0.2">
      <c r="A24" s="205">
        <v>2025</v>
      </c>
      <c r="B24" s="205">
        <v>695</v>
      </c>
      <c r="C24" s="205" t="s">
        <v>119</v>
      </c>
      <c r="D24" s="206" t="s">
        <v>173</v>
      </c>
      <c r="E24" s="206" t="s">
        <v>162</v>
      </c>
      <c r="F24" s="206" t="s">
        <v>179</v>
      </c>
      <c r="G24" s="207">
        <v>302.25</v>
      </c>
      <c r="H24" s="207">
        <v>0</v>
      </c>
      <c r="I24" s="205" t="s">
        <v>121</v>
      </c>
      <c r="J24" s="207">
        <f t="shared" si="0"/>
        <v>302.25</v>
      </c>
      <c r="K24" s="205" t="s">
        <v>175</v>
      </c>
      <c r="L24" s="205" t="s">
        <v>122</v>
      </c>
      <c r="M24" s="205" t="s">
        <v>123</v>
      </c>
      <c r="N24" s="205" t="s">
        <v>176</v>
      </c>
      <c r="O24" s="205" t="s">
        <v>162</v>
      </c>
      <c r="P24" s="206" t="s">
        <v>177</v>
      </c>
      <c r="Q24" s="205" t="s">
        <v>178</v>
      </c>
      <c r="R24" s="205" t="s">
        <v>122</v>
      </c>
      <c r="S24" s="205" t="s">
        <v>137</v>
      </c>
      <c r="T24" s="205" t="s">
        <v>138</v>
      </c>
      <c r="U24" s="107" t="s">
        <v>159</v>
      </c>
      <c r="V24" s="107">
        <v>10402</v>
      </c>
      <c r="W24" s="107">
        <v>10402</v>
      </c>
      <c r="X24" s="107">
        <v>21</v>
      </c>
      <c r="Y24" s="107">
        <v>2025</v>
      </c>
      <c r="Z24" s="107">
        <v>681</v>
      </c>
      <c r="AA24" s="107">
        <v>0</v>
      </c>
      <c r="AB24" s="205" t="s">
        <v>122</v>
      </c>
      <c r="AC24" s="205" t="s">
        <v>169</v>
      </c>
      <c r="AD24" s="107">
        <f t="shared" si="1"/>
        <v>0</v>
      </c>
    </row>
    <row r="25" spans="1:30" x14ac:dyDescent="0.2">
      <c r="A25" s="205">
        <v>2025</v>
      </c>
      <c r="B25" s="205">
        <v>699</v>
      </c>
      <c r="C25" s="205" t="s">
        <v>119</v>
      </c>
      <c r="D25" s="206" t="s">
        <v>180</v>
      </c>
      <c r="E25" s="206" t="s">
        <v>162</v>
      </c>
      <c r="F25" s="206" t="s">
        <v>181</v>
      </c>
      <c r="G25" s="207">
        <v>4575</v>
      </c>
      <c r="H25" s="207">
        <v>825</v>
      </c>
      <c r="I25" s="205" t="s">
        <v>121</v>
      </c>
      <c r="J25" s="207">
        <f t="shared" si="0"/>
        <v>3750</v>
      </c>
      <c r="K25" s="205" t="s">
        <v>182</v>
      </c>
      <c r="L25" s="205" t="s">
        <v>183</v>
      </c>
      <c r="M25" s="205" t="s">
        <v>123</v>
      </c>
      <c r="N25" s="205" t="s">
        <v>184</v>
      </c>
      <c r="O25" s="205" t="s">
        <v>185</v>
      </c>
      <c r="P25" s="206" t="s">
        <v>186</v>
      </c>
      <c r="Q25" s="205" t="s">
        <v>187</v>
      </c>
      <c r="R25" s="205" t="s">
        <v>187</v>
      </c>
      <c r="S25" s="205" t="s">
        <v>137</v>
      </c>
      <c r="T25" s="205" t="s">
        <v>138</v>
      </c>
      <c r="U25" s="107" t="s">
        <v>159</v>
      </c>
      <c r="V25" s="107">
        <v>10402</v>
      </c>
      <c r="W25" s="107">
        <v>10402</v>
      </c>
      <c r="X25" s="107">
        <v>61</v>
      </c>
      <c r="Y25" s="107">
        <v>2025</v>
      </c>
      <c r="Z25" s="107">
        <v>687</v>
      </c>
      <c r="AA25" s="107">
        <v>0</v>
      </c>
      <c r="AB25" s="205" t="s">
        <v>122</v>
      </c>
      <c r="AC25" s="205" t="s">
        <v>188</v>
      </c>
      <c r="AD25" s="107">
        <f t="shared" si="1"/>
        <v>1</v>
      </c>
    </row>
    <row r="26" spans="1:30" x14ac:dyDescent="0.2">
      <c r="A26" s="205">
        <v>2025</v>
      </c>
      <c r="B26" s="205">
        <v>713</v>
      </c>
      <c r="C26" s="205" t="s">
        <v>119</v>
      </c>
      <c r="D26" s="206" t="s">
        <v>189</v>
      </c>
      <c r="E26" s="206" t="s">
        <v>190</v>
      </c>
      <c r="F26" s="206" t="s">
        <v>191</v>
      </c>
      <c r="G26" s="207">
        <v>2250</v>
      </c>
      <c r="H26" s="207">
        <v>0</v>
      </c>
      <c r="I26" s="205" t="s">
        <v>192</v>
      </c>
      <c r="J26" s="207">
        <f t="shared" si="0"/>
        <v>2250</v>
      </c>
      <c r="K26" s="205" t="s">
        <v>193</v>
      </c>
      <c r="L26" s="205" t="s">
        <v>194</v>
      </c>
      <c r="M26" s="205" t="s">
        <v>123</v>
      </c>
      <c r="N26" s="205" t="s">
        <v>195</v>
      </c>
      <c r="O26" s="205" t="s">
        <v>190</v>
      </c>
      <c r="P26" s="206" t="s">
        <v>196</v>
      </c>
      <c r="Q26" s="205" t="s">
        <v>197</v>
      </c>
      <c r="R26" s="205" t="s">
        <v>198</v>
      </c>
      <c r="S26" s="205" t="s">
        <v>199</v>
      </c>
      <c r="T26" s="205" t="s">
        <v>199</v>
      </c>
      <c r="U26" s="107" t="s">
        <v>200</v>
      </c>
      <c r="V26" s="107">
        <v>10202</v>
      </c>
      <c r="W26" s="107">
        <v>10202</v>
      </c>
      <c r="X26" s="107">
        <v>29</v>
      </c>
      <c r="Y26" s="107">
        <v>2025</v>
      </c>
      <c r="Z26" s="107">
        <v>373</v>
      </c>
      <c r="AA26" s="107">
        <v>0</v>
      </c>
      <c r="AB26" s="205" t="s">
        <v>122</v>
      </c>
      <c r="AC26" s="205" t="s">
        <v>201</v>
      </c>
      <c r="AD26" s="107">
        <f t="shared" si="1"/>
        <v>1</v>
      </c>
    </row>
    <row r="27" spans="1:30" x14ac:dyDescent="0.2">
      <c r="A27" s="205">
        <v>2025</v>
      </c>
      <c r="B27" s="205">
        <v>703</v>
      </c>
      <c r="C27" s="205" t="s">
        <v>119</v>
      </c>
      <c r="D27" s="206" t="s">
        <v>202</v>
      </c>
      <c r="E27" s="206" t="s">
        <v>119</v>
      </c>
      <c r="F27" s="206" t="s">
        <v>203</v>
      </c>
      <c r="G27" s="207">
        <v>35.479999999999997</v>
      </c>
      <c r="H27" s="207">
        <v>0</v>
      </c>
      <c r="I27" s="205" t="s">
        <v>121</v>
      </c>
      <c r="J27" s="207">
        <f t="shared" si="0"/>
        <v>35.479999999999997</v>
      </c>
      <c r="K27" s="205" t="s">
        <v>204</v>
      </c>
      <c r="L27" s="205" t="s">
        <v>122</v>
      </c>
      <c r="M27" s="205" t="s">
        <v>123</v>
      </c>
      <c r="N27" s="205" t="s">
        <v>205</v>
      </c>
      <c r="O27" s="205" t="s">
        <v>119</v>
      </c>
      <c r="P27" s="206" t="s">
        <v>206</v>
      </c>
      <c r="Q27" s="205" t="s">
        <v>207</v>
      </c>
      <c r="R27" s="205" t="s">
        <v>207</v>
      </c>
      <c r="S27" s="205" t="s">
        <v>137</v>
      </c>
      <c r="T27" s="205" t="s">
        <v>138</v>
      </c>
      <c r="U27" s="107" t="s">
        <v>159</v>
      </c>
      <c r="V27" s="107">
        <v>10402</v>
      </c>
      <c r="W27" s="107">
        <v>10402</v>
      </c>
      <c r="X27" s="107">
        <v>53</v>
      </c>
      <c r="Y27" s="107">
        <v>2025</v>
      </c>
      <c r="Z27" s="107">
        <v>263</v>
      </c>
      <c r="AA27" s="107">
        <v>0</v>
      </c>
      <c r="AB27" s="205" t="s">
        <v>122</v>
      </c>
      <c r="AC27" s="205" t="s">
        <v>208</v>
      </c>
      <c r="AD27" s="107">
        <f t="shared" si="1"/>
        <v>1</v>
      </c>
    </row>
    <row r="28" spans="1:30" x14ac:dyDescent="0.2">
      <c r="A28" s="205">
        <v>2025</v>
      </c>
      <c r="B28" s="205">
        <v>703</v>
      </c>
      <c r="C28" s="205" t="s">
        <v>119</v>
      </c>
      <c r="D28" s="206" t="s">
        <v>202</v>
      </c>
      <c r="E28" s="206" t="s">
        <v>119</v>
      </c>
      <c r="F28" s="206" t="s">
        <v>203</v>
      </c>
      <c r="G28" s="207">
        <v>24.06</v>
      </c>
      <c r="H28" s="207">
        <v>0</v>
      </c>
      <c r="I28" s="205" t="s">
        <v>121</v>
      </c>
      <c r="J28" s="207">
        <f t="shared" si="0"/>
        <v>24.06</v>
      </c>
      <c r="K28" s="205" t="s">
        <v>204</v>
      </c>
      <c r="L28" s="205" t="s">
        <v>122</v>
      </c>
      <c r="M28" s="205" t="s">
        <v>123</v>
      </c>
      <c r="N28" s="205" t="s">
        <v>205</v>
      </c>
      <c r="O28" s="205" t="s">
        <v>119</v>
      </c>
      <c r="P28" s="206" t="s">
        <v>206</v>
      </c>
      <c r="Q28" s="205" t="s">
        <v>207</v>
      </c>
      <c r="R28" s="205" t="s">
        <v>207</v>
      </c>
      <c r="S28" s="205" t="s">
        <v>137</v>
      </c>
      <c r="T28" s="205" t="s">
        <v>138</v>
      </c>
      <c r="U28" s="107" t="s">
        <v>159</v>
      </c>
      <c r="V28" s="107">
        <v>10402</v>
      </c>
      <c r="W28" s="107">
        <v>10402</v>
      </c>
      <c r="X28" s="107">
        <v>61</v>
      </c>
      <c r="Y28" s="107">
        <v>2025</v>
      </c>
      <c r="Z28" s="107">
        <v>264</v>
      </c>
      <c r="AA28" s="107">
        <v>0</v>
      </c>
      <c r="AB28" s="205" t="s">
        <v>122</v>
      </c>
      <c r="AC28" s="205" t="s">
        <v>208</v>
      </c>
      <c r="AD28" s="107">
        <f t="shared" si="1"/>
        <v>0</v>
      </c>
    </row>
    <row r="29" spans="1:30" x14ac:dyDescent="0.2">
      <c r="A29" s="205">
        <v>2025</v>
      </c>
      <c r="B29" s="205">
        <v>703</v>
      </c>
      <c r="C29" s="205" t="s">
        <v>119</v>
      </c>
      <c r="D29" s="206" t="s">
        <v>202</v>
      </c>
      <c r="E29" s="206" t="s">
        <v>119</v>
      </c>
      <c r="F29" s="206" t="s">
        <v>203</v>
      </c>
      <c r="G29" s="207">
        <v>37.35</v>
      </c>
      <c r="H29" s="207">
        <v>0</v>
      </c>
      <c r="I29" s="205" t="s">
        <v>121</v>
      </c>
      <c r="J29" s="207">
        <f t="shared" si="0"/>
        <v>37.35</v>
      </c>
      <c r="K29" s="205" t="s">
        <v>204</v>
      </c>
      <c r="L29" s="205" t="s">
        <v>122</v>
      </c>
      <c r="M29" s="205" t="s">
        <v>123</v>
      </c>
      <c r="N29" s="205" t="s">
        <v>205</v>
      </c>
      <c r="O29" s="205" t="s">
        <v>119</v>
      </c>
      <c r="P29" s="206" t="s">
        <v>206</v>
      </c>
      <c r="Q29" s="205" t="s">
        <v>207</v>
      </c>
      <c r="R29" s="205" t="s">
        <v>207</v>
      </c>
      <c r="S29" s="205" t="s">
        <v>137</v>
      </c>
      <c r="T29" s="205" t="s">
        <v>138</v>
      </c>
      <c r="U29" s="107" t="s">
        <v>159</v>
      </c>
      <c r="V29" s="107">
        <v>10402</v>
      </c>
      <c r="W29" s="107">
        <v>10402</v>
      </c>
      <c r="X29" s="107">
        <v>35</v>
      </c>
      <c r="Y29" s="107">
        <v>2025</v>
      </c>
      <c r="Z29" s="107">
        <v>260</v>
      </c>
      <c r="AA29" s="107">
        <v>0</v>
      </c>
      <c r="AB29" s="205" t="s">
        <v>122</v>
      </c>
      <c r="AC29" s="205" t="s">
        <v>208</v>
      </c>
      <c r="AD29" s="107">
        <f t="shared" si="1"/>
        <v>0</v>
      </c>
    </row>
    <row r="30" spans="1:30" x14ac:dyDescent="0.2">
      <c r="A30" s="205">
        <v>2025</v>
      </c>
      <c r="B30" s="205">
        <v>703</v>
      </c>
      <c r="C30" s="205" t="s">
        <v>119</v>
      </c>
      <c r="D30" s="206" t="s">
        <v>202</v>
      </c>
      <c r="E30" s="206" t="s">
        <v>119</v>
      </c>
      <c r="F30" s="206" t="s">
        <v>209</v>
      </c>
      <c r="G30" s="207">
        <v>2.5299999999999998</v>
      </c>
      <c r="H30" s="207">
        <v>0.46</v>
      </c>
      <c r="I30" s="205" t="s">
        <v>121</v>
      </c>
      <c r="J30" s="207">
        <f t="shared" si="0"/>
        <v>2.0699999999999998</v>
      </c>
      <c r="K30" s="205" t="s">
        <v>204</v>
      </c>
      <c r="L30" s="205" t="s">
        <v>122</v>
      </c>
      <c r="M30" s="205" t="s">
        <v>123</v>
      </c>
      <c r="N30" s="205" t="s">
        <v>205</v>
      </c>
      <c r="O30" s="205" t="s">
        <v>119</v>
      </c>
      <c r="P30" s="206" t="s">
        <v>206</v>
      </c>
      <c r="Q30" s="205" t="s">
        <v>207</v>
      </c>
      <c r="R30" s="205" t="s">
        <v>207</v>
      </c>
      <c r="S30" s="205" t="s">
        <v>137</v>
      </c>
      <c r="T30" s="205" t="s">
        <v>138</v>
      </c>
      <c r="U30" s="107" t="s">
        <v>159</v>
      </c>
      <c r="V30" s="107">
        <v>10402</v>
      </c>
      <c r="W30" s="107">
        <v>10402</v>
      </c>
      <c r="X30" s="107">
        <v>39</v>
      </c>
      <c r="Y30" s="107">
        <v>2025</v>
      </c>
      <c r="Z30" s="107">
        <v>262</v>
      </c>
      <c r="AA30" s="107">
        <v>0</v>
      </c>
      <c r="AB30" s="205" t="s">
        <v>122</v>
      </c>
      <c r="AC30" s="205" t="s">
        <v>208</v>
      </c>
      <c r="AD30" s="107">
        <f t="shared" si="1"/>
        <v>0</v>
      </c>
    </row>
    <row r="31" spans="1:30" x14ac:dyDescent="0.2">
      <c r="A31" s="205">
        <v>2025</v>
      </c>
      <c r="B31" s="205">
        <v>703</v>
      </c>
      <c r="C31" s="205" t="s">
        <v>119</v>
      </c>
      <c r="D31" s="206" t="s">
        <v>202</v>
      </c>
      <c r="E31" s="206" t="s">
        <v>119</v>
      </c>
      <c r="F31" s="206" t="s">
        <v>203</v>
      </c>
      <c r="G31" s="207">
        <v>142.6</v>
      </c>
      <c r="H31" s="207">
        <v>82.77</v>
      </c>
      <c r="I31" s="205" t="s">
        <v>121</v>
      </c>
      <c r="J31" s="207">
        <f t="shared" si="0"/>
        <v>59.83</v>
      </c>
      <c r="K31" s="205" t="s">
        <v>204</v>
      </c>
      <c r="L31" s="205" t="s">
        <v>122</v>
      </c>
      <c r="M31" s="205" t="s">
        <v>123</v>
      </c>
      <c r="N31" s="205" t="s">
        <v>205</v>
      </c>
      <c r="O31" s="205" t="s">
        <v>119</v>
      </c>
      <c r="P31" s="206" t="s">
        <v>206</v>
      </c>
      <c r="Q31" s="205" t="s">
        <v>207</v>
      </c>
      <c r="R31" s="205" t="s">
        <v>207</v>
      </c>
      <c r="S31" s="205" t="s">
        <v>137</v>
      </c>
      <c r="T31" s="205" t="s">
        <v>138</v>
      </c>
      <c r="U31" s="107" t="s">
        <v>159</v>
      </c>
      <c r="V31" s="107">
        <v>10402</v>
      </c>
      <c r="W31" s="107">
        <v>10402</v>
      </c>
      <c r="X31" s="107">
        <v>78</v>
      </c>
      <c r="Y31" s="107">
        <v>2025</v>
      </c>
      <c r="Z31" s="107">
        <v>265</v>
      </c>
      <c r="AA31" s="107">
        <v>0</v>
      </c>
      <c r="AB31" s="205" t="s">
        <v>122</v>
      </c>
      <c r="AC31" s="205" t="s">
        <v>208</v>
      </c>
      <c r="AD31" s="107">
        <f t="shared" si="1"/>
        <v>0</v>
      </c>
    </row>
    <row r="32" spans="1:30" x14ac:dyDescent="0.2">
      <c r="A32" s="205">
        <v>2025</v>
      </c>
      <c r="B32" s="205">
        <v>703</v>
      </c>
      <c r="C32" s="205" t="s">
        <v>119</v>
      </c>
      <c r="D32" s="206" t="s">
        <v>202</v>
      </c>
      <c r="E32" s="206" t="s">
        <v>119</v>
      </c>
      <c r="F32" s="206" t="s">
        <v>210</v>
      </c>
      <c r="G32" s="207">
        <v>22.8</v>
      </c>
      <c r="H32" s="207">
        <v>4.1100000000000003</v>
      </c>
      <c r="I32" s="205" t="s">
        <v>121</v>
      </c>
      <c r="J32" s="207">
        <f t="shared" si="0"/>
        <v>18.690000000000001</v>
      </c>
      <c r="K32" s="205" t="s">
        <v>204</v>
      </c>
      <c r="L32" s="205" t="s">
        <v>122</v>
      </c>
      <c r="M32" s="205" t="s">
        <v>123</v>
      </c>
      <c r="N32" s="205" t="s">
        <v>205</v>
      </c>
      <c r="O32" s="205" t="s">
        <v>119</v>
      </c>
      <c r="P32" s="206" t="s">
        <v>206</v>
      </c>
      <c r="Q32" s="205" t="s">
        <v>207</v>
      </c>
      <c r="R32" s="205" t="s">
        <v>207</v>
      </c>
      <c r="S32" s="205" t="s">
        <v>137</v>
      </c>
      <c r="T32" s="205" t="s">
        <v>138</v>
      </c>
      <c r="U32" s="107" t="s">
        <v>159</v>
      </c>
      <c r="V32" s="107">
        <v>10402</v>
      </c>
      <c r="W32" s="107">
        <v>10402</v>
      </c>
      <c r="X32" s="107">
        <v>84</v>
      </c>
      <c r="Y32" s="107">
        <v>2025</v>
      </c>
      <c r="Z32" s="107">
        <v>266</v>
      </c>
      <c r="AA32" s="107">
        <v>0</v>
      </c>
      <c r="AB32" s="205" t="s">
        <v>122</v>
      </c>
      <c r="AC32" s="205" t="s">
        <v>208</v>
      </c>
      <c r="AD32" s="107">
        <f t="shared" si="1"/>
        <v>0</v>
      </c>
    </row>
    <row r="33" spans="1:30" x14ac:dyDescent="0.2">
      <c r="A33" s="205">
        <v>2025</v>
      </c>
      <c r="B33" s="205">
        <v>703</v>
      </c>
      <c r="C33" s="205" t="s">
        <v>119</v>
      </c>
      <c r="D33" s="206" t="s">
        <v>202</v>
      </c>
      <c r="E33" s="206" t="s">
        <v>119</v>
      </c>
      <c r="F33" s="206" t="s">
        <v>203</v>
      </c>
      <c r="G33" s="207">
        <v>65.849999999999994</v>
      </c>
      <c r="H33" s="207">
        <v>0</v>
      </c>
      <c r="I33" s="205" t="s">
        <v>121</v>
      </c>
      <c r="J33" s="207">
        <f t="shared" si="0"/>
        <v>65.849999999999994</v>
      </c>
      <c r="K33" s="205" t="s">
        <v>204</v>
      </c>
      <c r="L33" s="205" t="s">
        <v>122</v>
      </c>
      <c r="M33" s="205" t="s">
        <v>123</v>
      </c>
      <c r="N33" s="205" t="s">
        <v>205</v>
      </c>
      <c r="O33" s="205" t="s">
        <v>119</v>
      </c>
      <c r="P33" s="206" t="s">
        <v>206</v>
      </c>
      <c r="Q33" s="205" t="s">
        <v>207</v>
      </c>
      <c r="R33" s="205" t="s">
        <v>207</v>
      </c>
      <c r="S33" s="205" t="s">
        <v>137</v>
      </c>
      <c r="T33" s="205" t="s">
        <v>138</v>
      </c>
      <c r="U33" s="107" t="s">
        <v>159</v>
      </c>
      <c r="V33" s="107">
        <v>10402</v>
      </c>
      <c r="W33" s="107">
        <v>10402</v>
      </c>
      <c r="X33" s="107">
        <v>24</v>
      </c>
      <c r="Y33" s="107">
        <v>2025</v>
      </c>
      <c r="Z33" s="107">
        <v>258</v>
      </c>
      <c r="AA33" s="107">
        <v>0</v>
      </c>
      <c r="AB33" s="205" t="s">
        <v>122</v>
      </c>
      <c r="AC33" s="205" t="s">
        <v>208</v>
      </c>
      <c r="AD33" s="107">
        <f t="shared" si="1"/>
        <v>0</v>
      </c>
    </row>
    <row r="34" spans="1:30" x14ac:dyDescent="0.2">
      <c r="A34" s="205">
        <v>2025</v>
      </c>
      <c r="B34" s="205">
        <v>703</v>
      </c>
      <c r="C34" s="205" t="s">
        <v>119</v>
      </c>
      <c r="D34" s="206" t="s">
        <v>202</v>
      </c>
      <c r="E34" s="206" t="s">
        <v>119</v>
      </c>
      <c r="F34" s="206" t="s">
        <v>203</v>
      </c>
      <c r="G34" s="207">
        <v>37.35</v>
      </c>
      <c r="H34" s="207">
        <v>0</v>
      </c>
      <c r="I34" s="205" t="s">
        <v>121</v>
      </c>
      <c r="J34" s="207">
        <f t="shared" si="0"/>
        <v>37.35</v>
      </c>
      <c r="K34" s="205" t="s">
        <v>204</v>
      </c>
      <c r="L34" s="205" t="s">
        <v>122</v>
      </c>
      <c r="M34" s="205" t="s">
        <v>123</v>
      </c>
      <c r="N34" s="205" t="s">
        <v>205</v>
      </c>
      <c r="O34" s="205" t="s">
        <v>119</v>
      </c>
      <c r="P34" s="206" t="s">
        <v>206</v>
      </c>
      <c r="Q34" s="205" t="s">
        <v>207</v>
      </c>
      <c r="R34" s="205" t="s">
        <v>207</v>
      </c>
      <c r="S34" s="205" t="s">
        <v>137</v>
      </c>
      <c r="T34" s="205" t="s">
        <v>138</v>
      </c>
      <c r="U34" s="107" t="s">
        <v>159</v>
      </c>
      <c r="V34" s="107">
        <v>10402</v>
      </c>
      <c r="W34" s="107">
        <v>10402</v>
      </c>
      <c r="X34" s="107">
        <v>32</v>
      </c>
      <c r="Y34" s="107">
        <v>2025</v>
      </c>
      <c r="Z34" s="107">
        <v>259</v>
      </c>
      <c r="AA34" s="107">
        <v>0</v>
      </c>
      <c r="AB34" s="205" t="s">
        <v>122</v>
      </c>
      <c r="AC34" s="205" t="s">
        <v>208</v>
      </c>
      <c r="AD34" s="107">
        <f t="shared" si="1"/>
        <v>0</v>
      </c>
    </row>
    <row r="35" spans="1:30" x14ac:dyDescent="0.2">
      <c r="A35" s="205">
        <v>2025</v>
      </c>
      <c r="B35" s="205">
        <v>703</v>
      </c>
      <c r="C35" s="205" t="s">
        <v>119</v>
      </c>
      <c r="D35" s="206" t="s">
        <v>202</v>
      </c>
      <c r="E35" s="206" t="s">
        <v>119</v>
      </c>
      <c r="F35" s="206" t="s">
        <v>203</v>
      </c>
      <c r="G35" s="207">
        <v>21.57</v>
      </c>
      <c r="H35" s="207">
        <v>0</v>
      </c>
      <c r="I35" s="205" t="s">
        <v>121</v>
      </c>
      <c r="J35" s="207">
        <f t="shared" si="0"/>
        <v>21.57</v>
      </c>
      <c r="K35" s="205" t="s">
        <v>204</v>
      </c>
      <c r="L35" s="205" t="s">
        <v>122</v>
      </c>
      <c r="M35" s="205" t="s">
        <v>123</v>
      </c>
      <c r="N35" s="205" t="s">
        <v>205</v>
      </c>
      <c r="O35" s="205" t="s">
        <v>119</v>
      </c>
      <c r="P35" s="206" t="s">
        <v>206</v>
      </c>
      <c r="Q35" s="205" t="s">
        <v>207</v>
      </c>
      <c r="R35" s="205" t="s">
        <v>207</v>
      </c>
      <c r="S35" s="205" t="s">
        <v>137</v>
      </c>
      <c r="T35" s="205" t="s">
        <v>138</v>
      </c>
      <c r="U35" s="107" t="s">
        <v>159</v>
      </c>
      <c r="V35" s="107">
        <v>10402</v>
      </c>
      <c r="W35" s="107">
        <v>10402</v>
      </c>
      <c r="X35" s="107">
        <v>4</v>
      </c>
      <c r="Y35" s="107">
        <v>2025</v>
      </c>
      <c r="Z35" s="107">
        <v>253</v>
      </c>
      <c r="AA35" s="107">
        <v>0</v>
      </c>
      <c r="AB35" s="205" t="s">
        <v>122</v>
      </c>
      <c r="AC35" s="205" t="s">
        <v>208</v>
      </c>
      <c r="AD35" s="107">
        <f t="shared" si="1"/>
        <v>0</v>
      </c>
    </row>
    <row r="36" spans="1:30" x14ac:dyDescent="0.2">
      <c r="A36" s="205">
        <v>2025</v>
      </c>
      <c r="B36" s="205">
        <v>703</v>
      </c>
      <c r="C36" s="205" t="s">
        <v>119</v>
      </c>
      <c r="D36" s="206" t="s">
        <v>202</v>
      </c>
      <c r="E36" s="206" t="s">
        <v>119</v>
      </c>
      <c r="F36" s="206" t="s">
        <v>203</v>
      </c>
      <c r="G36" s="207">
        <v>94.77</v>
      </c>
      <c r="H36" s="207">
        <v>0</v>
      </c>
      <c r="I36" s="205" t="s">
        <v>121</v>
      </c>
      <c r="J36" s="207">
        <f t="shared" si="0"/>
        <v>94.77</v>
      </c>
      <c r="K36" s="205" t="s">
        <v>204</v>
      </c>
      <c r="L36" s="205" t="s">
        <v>122</v>
      </c>
      <c r="M36" s="205" t="s">
        <v>123</v>
      </c>
      <c r="N36" s="205" t="s">
        <v>205</v>
      </c>
      <c r="O36" s="205" t="s">
        <v>119</v>
      </c>
      <c r="P36" s="206" t="s">
        <v>206</v>
      </c>
      <c r="Q36" s="205" t="s">
        <v>207</v>
      </c>
      <c r="R36" s="205" t="s">
        <v>207</v>
      </c>
      <c r="S36" s="205" t="s">
        <v>137</v>
      </c>
      <c r="T36" s="205" t="s">
        <v>138</v>
      </c>
      <c r="U36" s="107" t="s">
        <v>159</v>
      </c>
      <c r="V36" s="107">
        <v>10402</v>
      </c>
      <c r="W36" s="107">
        <v>10402</v>
      </c>
      <c r="X36" s="107">
        <v>19</v>
      </c>
      <c r="Y36" s="107">
        <v>2025</v>
      </c>
      <c r="Z36" s="107">
        <v>257</v>
      </c>
      <c r="AA36" s="107">
        <v>0</v>
      </c>
      <c r="AB36" s="205" t="s">
        <v>122</v>
      </c>
      <c r="AC36" s="205" t="s">
        <v>208</v>
      </c>
      <c r="AD36" s="107">
        <f t="shared" si="1"/>
        <v>0</v>
      </c>
    </row>
    <row r="37" spans="1:30" x14ac:dyDescent="0.2">
      <c r="A37" s="205">
        <v>2025</v>
      </c>
      <c r="B37" s="205">
        <v>684</v>
      </c>
      <c r="C37" s="205" t="s">
        <v>119</v>
      </c>
      <c r="D37" s="206" t="s">
        <v>211</v>
      </c>
      <c r="E37" s="206" t="s">
        <v>212</v>
      </c>
      <c r="F37" s="206" t="s">
        <v>213</v>
      </c>
      <c r="G37" s="207">
        <v>3200.73</v>
      </c>
      <c r="H37" s="207">
        <v>0</v>
      </c>
      <c r="I37" s="205" t="s">
        <v>192</v>
      </c>
      <c r="J37" s="207">
        <f t="shared" si="0"/>
        <v>3200.73</v>
      </c>
      <c r="K37" s="205" t="s">
        <v>122</v>
      </c>
      <c r="L37" s="205" t="s">
        <v>214</v>
      </c>
      <c r="M37" s="205" t="s">
        <v>123</v>
      </c>
      <c r="N37" s="205" t="s">
        <v>215</v>
      </c>
      <c r="O37" s="205" t="s">
        <v>212</v>
      </c>
      <c r="P37" s="206" t="s">
        <v>216</v>
      </c>
      <c r="Q37" s="205" t="s">
        <v>217</v>
      </c>
      <c r="R37" s="205" t="s">
        <v>217</v>
      </c>
      <c r="S37" s="205" t="s">
        <v>124</v>
      </c>
      <c r="T37" s="205" t="s">
        <v>125</v>
      </c>
      <c r="U37" s="107" t="s">
        <v>122</v>
      </c>
      <c r="V37" s="107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0</v>
      </c>
      <c r="AB37" s="205" t="s">
        <v>122</v>
      </c>
      <c r="AC37" s="205" t="s">
        <v>218</v>
      </c>
      <c r="AD37" s="107">
        <f t="shared" si="1"/>
        <v>1</v>
      </c>
    </row>
    <row r="38" spans="1:30" x14ac:dyDescent="0.2">
      <c r="A38" s="205">
        <v>2025</v>
      </c>
      <c r="B38" s="205">
        <v>698</v>
      </c>
      <c r="C38" s="205" t="s">
        <v>119</v>
      </c>
      <c r="D38" s="206" t="s">
        <v>219</v>
      </c>
      <c r="E38" s="206" t="s">
        <v>162</v>
      </c>
      <c r="F38" s="206" t="s">
        <v>220</v>
      </c>
      <c r="G38" s="207">
        <v>12119.39</v>
      </c>
      <c r="H38" s="207">
        <v>2185.46</v>
      </c>
      <c r="I38" s="205" t="s">
        <v>121</v>
      </c>
      <c r="J38" s="207">
        <f t="shared" si="0"/>
        <v>9933.93</v>
      </c>
      <c r="K38" s="205" t="s">
        <v>221</v>
      </c>
      <c r="L38" s="205" t="s">
        <v>222</v>
      </c>
      <c r="M38" s="205" t="s">
        <v>123</v>
      </c>
      <c r="N38" s="205" t="s">
        <v>223</v>
      </c>
      <c r="O38" s="205" t="s">
        <v>185</v>
      </c>
      <c r="P38" s="206" t="s">
        <v>224</v>
      </c>
      <c r="Q38" s="205" t="s">
        <v>225</v>
      </c>
      <c r="R38" s="205" t="s">
        <v>122</v>
      </c>
      <c r="S38" s="205" t="s">
        <v>137</v>
      </c>
      <c r="T38" s="205" t="s">
        <v>138</v>
      </c>
      <c r="U38" s="107" t="s">
        <v>226</v>
      </c>
      <c r="V38" s="107">
        <v>20401</v>
      </c>
      <c r="W38" s="107">
        <v>20401</v>
      </c>
      <c r="X38" s="107">
        <v>86</v>
      </c>
      <c r="Y38" s="107">
        <v>2025</v>
      </c>
      <c r="Z38" s="107">
        <v>233</v>
      </c>
      <c r="AA38" s="107">
        <v>0</v>
      </c>
      <c r="AB38" s="205" t="s">
        <v>122</v>
      </c>
      <c r="AC38" s="205" t="s">
        <v>188</v>
      </c>
      <c r="AD38" s="107">
        <f t="shared" si="1"/>
        <v>1</v>
      </c>
    </row>
    <row r="39" spans="1:30" x14ac:dyDescent="0.2">
      <c r="A39" s="205">
        <v>2025</v>
      </c>
      <c r="B39" s="205">
        <v>701</v>
      </c>
      <c r="C39" s="205" t="s">
        <v>119</v>
      </c>
      <c r="D39" s="206" t="s">
        <v>227</v>
      </c>
      <c r="E39" s="206" t="s">
        <v>120</v>
      </c>
      <c r="F39" s="206" t="s">
        <v>228</v>
      </c>
      <c r="G39" s="207">
        <v>2500</v>
      </c>
      <c r="H39" s="207">
        <v>550</v>
      </c>
      <c r="I39" s="205" t="s">
        <v>192</v>
      </c>
      <c r="J39" s="207">
        <f t="shared" si="0"/>
        <v>2500</v>
      </c>
      <c r="K39" s="205" t="s">
        <v>229</v>
      </c>
      <c r="L39" s="205" t="s">
        <v>230</v>
      </c>
      <c r="M39" s="205" t="s">
        <v>123</v>
      </c>
      <c r="N39" s="205" t="s">
        <v>231</v>
      </c>
      <c r="O39" s="205" t="s">
        <v>120</v>
      </c>
      <c r="P39" s="206" t="s">
        <v>232</v>
      </c>
      <c r="Q39" s="205" t="s">
        <v>233</v>
      </c>
      <c r="R39" s="205" t="s">
        <v>233</v>
      </c>
      <c r="S39" s="205" t="s">
        <v>137</v>
      </c>
      <c r="T39" s="205" t="s">
        <v>138</v>
      </c>
      <c r="U39" s="107" t="s">
        <v>226</v>
      </c>
      <c r="V39" s="107">
        <v>20401</v>
      </c>
      <c r="W39" s="107">
        <v>20401</v>
      </c>
      <c r="X39" s="107">
        <v>21</v>
      </c>
      <c r="Y39" s="107">
        <v>2025</v>
      </c>
      <c r="Z39" s="107">
        <v>551</v>
      </c>
      <c r="AA39" s="107">
        <v>0</v>
      </c>
      <c r="AB39" s="205" t="s">
        <v>122</v>
      </c>
      <c r="AC39" s="205" t="s">
        <v>127</v>
      </c>
      <c r="AD39" s="107">
        <f t="shared" si="1"/>
        <v>1</v>
      </c>
    </row>
    <row r="40" spans="1:30" x14ac:dyDescent="0.2">
      <c r="A40" s="205">
        <v>2025</v>
      </c>
      <c r="B40" s="205">
        <v>711</v>
      </c>
      <c r="C40" s="205" t="s">
        <v>119</v>
      </c>
      <c r="D40" s="206" t="s">
        <v>234</v>
      </c>
      <c r="E40" s="206" t="s">
        <v>185</v>
      </c>
      <c r="F40" s="206" t="s">
        <v>235</v>
      </c>
      <c r="G40" s="207">
        <v>243.84</v>
      </c>
      <c r="H40" s="207">
        <v>43.97</v>
      </c>
      <c r="I40" s="205" t="s">
        <v>121</v>
      </c>
      <c r="J40" s="207">
        <f t="shared" si="0"/>
        <v>199.87</v>
      </c>
      <c r="K40" s="205" t="s">
        <v>236</v>
      </c>
      <c r="L40" s="205" t="s">
        <v>237</v>
      </c>
      <c r="M40" s="205" t="s">
        <v>123</v>
      </c>
      <c r="N40" s="205" t="s">
        <v>238</v>
      </c>
      <c r="O40" s="205" t="s">
        <v>185</v>
      </c>
      <c r="P40" s="206" t="s">
        <v>239</v>
      </c>
      <c r="Q40" s="205" t="s">
        <v>240</v>
      </c>
      <c r="R40" s="205" t="s">
        <v>122</v>
      </c>
      <c r="S40" s="205" t="s">
        <v>124</v>
      </c>
      <c r="T40" s="205" t="s">
        <v>125</v>
      </c>
      <c r="U40" s="107" t="s">
        <v>126</v>
      </c>
      <c r="V40" s="107">
        <v>10302</v>
      </c>
      <c r="W40" s="107">
        <v>10302</v>
      </c>
      <c r="X40" s="107">
        <v>122</v>
      </c>
      <c r="Y40" s="107">
        <v>2025</v>
      </c>
      <c r="Z40" s="107">
        <v>615</v>
      </c>
      <c r="AA40" s="107">
        <v>0</v>
      </c>
      <c r="AB40" s="205" t="s">
        <v>122</v>
      </c>
      <c r="AC40" s="205" t="s">
        <v>188</v>
      </c>
      <c r="AD40" s="107">
        <f t="shared" si="1"/>
        <v>1</v>
      </c>
    </row>
    <row r="41" spans="1:30" x14ac:dyDescent="0.2">
      <c r="A41" s="205">
        <v>2025</v>
      </c>
      <c r="B41" s="205">
        <v>714</v>
      </c>
      <c r="C41" s="205" t="s">
        <v>119</v>
      </c>
      <c r="D41" s="206" t="s">
        <v>241</v>
      </c>
      <c r="E41" s="206" t="s">
        <v>152</v>
      </c>
      <c r="F41" s="206" t="s">
        <v>242</v>
      </c>
      <c r="G41" s="207">
        <v>119.88</v>
      </c>
      <c r="H41" s="207">
        <v>21.62</v>
      </c>
      <c r="I41" s="205" t="s">
        <v>121</v>
      </c>
      <c r="J41" s="207">
        <f t="shared" si="0"/>
        <v>98.259999999999991</v>
      </c>
      <c r="K41" s="205" t="s">
        <v>243</v>
      </c>
      <c r="L41" s="205" t="s">
        <v>244</v>
      </c>
      <c r="M41" s="205" t="s">
        <v>123</v>
      </c>
      <c r="N41" s="205" t="s">
        <v>245</v>
      </c>
      <c r="O41" s="205" t="s">
        <v>152</v>
      </c>
      <c r="P41" s="206" t="s">
        <v>239</v>
      </c>
      <c r="Q41" s="205" t="s">
        <v>240</v>
      </c>
      <c r="R41" s="205" t="s">
        <v>122</v>
      </c>
      <c r="S41" s="205" t="s">
        <v>124</v>
      </c>
      <c r="T41" s="205" t="s">
        <v>125</v>
      </c>
      <c r="U41" s="107" t="s">
        <v>126</v>
      </c>
      <c r="V41" s="107">
        <v>10302</v>
      </c>
      <c r="W41" s="107">
        <v>10302</v>
      </c>
      <c r="X41" s="107">
        <v>221</v>
      </c>
      <c r="Y41" s="107">
        <v>2025</v>
      </c>
      <c r="Z41" s="107">
        <v>330</v>
      </c>
      <c r="AA41" s="107">
        <v>0</v>
      </c>
      <c r="AB41" s="205" t="s">
        <v>122</v>
      </c>
      <c r="AC41" s="205" t="s">
        <v>160</v>
      </c>
      <c r="AD41" s="107">
        <f t="shared" si="1"/>
        <v>0</v>
      </c>
    </row>
    <row r="42" spans="1:30" x14ac:dyDescent="0.2">
      <c r="A42" s="205">
        <v>2025</v>
      </c>
      <c r="B42" s="205">
        <v>694</v>
      </c>
      <c r="C42" s="205" t="s">
        <v>119</v>
      </c>
      <c r="D42" s="206" t="s">
        <v>246</v>
      </c>
      <c r="E42" s="206" t="s">
        <v>134</v>
      </c>
      <c r="F42" s="206" t="s">
        <v>247</v>
      </c>
      <c r="G42" s="207">
        <v>2371.2800000000002</v>
      </c>
      <c r="H42" s="207">
        <v>427.61</v>
      </c>
      <c r="I42" s="205" t="s">
        <v>121</v>
      </c>
      <c r="J42" s="207">
        <f t="shared" ref="J42:J65" si="2">IF(I42="SI",G42-H42,G42)</f>
        <v>1943.67</v>
      </c>
      <c r="K42" s="205" t="s">
        <v>248</v>
      </c>
      <c r="L42" s="205" t="s">
        <v>249</v>
      </c>
      <c r="M42" s="205" t="s">
        <v>123</v>
      </c>
      <c r="N42" s="205" t="s">
        <v>250</v>
      </c>
      <c r="O42" s="205" t="s">
        <v>162</v>
      </c>
      <c r="P42" s="206" t="s">
        <v>251</v>
      </c>
      <c r="Q42" s="205" t="s">
        <v>252</v>
      </c>
      <c r="R42" s="205" t="s">
        <v>122</v>
      </c>
      <c r="S42" s="205" t="s">
        <v>137</v>
      </c>
      <c r="T42" s="205" t="s">
        <v>138</v>
      </c>
      <c r="U42" s="107" t="s">
        <v>159</v>
      </c>
      <c r="V42" s="107">
        <v>10402</v>
      </c>
      <c r="W42" s="107">
        <v>10402</v>
      </c>
      <c r="X42" s="107">
        <v>19</v>
      </c>
      <c r="Y42" s="107">
        <v>2025</v>
      </c>
      <c r="Z42" s="107">
        <v>294</v>
      </c>
      <c r="AA42" s="107">
        <v>0</v>
      </c>
      <c r="AB42" s="205" t="s">
        <v>122</v>
      </c>
      <c r="AC42" s="205" t="s">
        <v>169</v>
      </c>
      <c r="AD42" s="107">
        <f t="shared" ref="AD42:AD65" si="3">IF(P42=P41,0,1)</f>
        <v>1</v>
      </c>
    </row>
    <row r="43" spans="1:30" x14ac:dyDescent="0.2">
      <c r="A43" s="205">
        <v>2025</v>
      </c>
      <c r="B43" s="205">
        <v>717</v>
      </c>
      <c r="C43" s="205" t="s">
        <v>119</v>
      </c>
      <c r="D43" s="206" t="s">
        <v>253</v>
      </c>
      <c r="E43" s="206" t="s">
        <v>120</v>
      </c>
      <c r="F43" s="206" t="s">
        <v>254</v>
      </c>
      <c r="G43" s="207">
        <v>762.5</v>
      </c>
      <c r="H43" s="207">
        <v>137.5</v>
      </c>
      <c r="I43" s="205" t="s">
        <v>121</v>
      </c>
      <c r="J43" s="207">
        <f t="shared" si="2"/>
        <v>625</v>
      </c>
      <c r="K43" s="205" t="s">
        <v>255</v>
      </c>
      <c r="L43" s="205" t="s">
        <v>256</v>
      </c>
      <c r="M43" s="205" t="s">
        <v>123</v>
      </c>
      <c r="N43" s="205" t="s">
        <v>257</v>
      </c>
      <c r="O43" s="205" t="s">
        <v>120</v>
      </c>
      <c r="P43" s="206" t="s">
        <v>258</v>
      </c>
      <c r="Q43" s="205" t="s">
        <v>259</v>
      </c>
      <c r="R43" s="205" t="s">
        <v>260</v>
      </c>
      <c r="S43" s="205" t="s">
        <v>124</v>
      </c>
      <c r="T43" s="205" t="s">
        <v>125</v>
      </c>
      <c r="U43" s="107" t="s">
        <v>126</v>
      </c>
      <c r="V43" s="107">
        <v>10302</v>
      </c>
      <c r="W43" s="107">
        <v>10302</v>
      </c>
      <c r="X43" s="107">
        <v>42</v>
      </c>
      <c r="Y43" s="107">
        <v>2025</v>
      </c>
      <c r="Z43" s="107">
        <v>648</v>
      </c>
      <c r="AA43" s="107">
        <v>0</v>
      </c>
      <c r="AB43" s="205" t="s">
        <v>122</v>
      </c>
      <c r="AC43" s="205" t="s">
        <v>127</v>
      </c>
      <c r="AD43" s="107">
        <f t="shared" si="3"/>
        <v>1</v>
      </c>
    </row>
    <row r="44" spans="1:30" x14ac:dyDescent="0.2">
      <c r="A44" s="205">
        <v>2025</v>
      </c>
      <c r="B44" s="205">
        <v>685</v>
      </c>
      <c r="C44" s="205" t="s">
        <v>119</v>
      </c>
      <c r="D44" s="206" t="s">
        <v>261</v>
      </c>
      <c r="E44" s="206" t="s">
        <v>129</v>
      </c>
      <c r="F44" s="206" t="s">
        <v>262</v>
      </c>
      <c r="G44" s="207">
        <v>33167.79</v>
      </c>
      <c r="H44" s="207">
        <v>5981.08</v>
      </c>
      <c r="I44" s="205" t="s">
        <v>121</v>
      </c>
      <c r="J44" s="207">
        <f t="shared" si="2"/>
        <v>27186.71</v>
      </c>
      <c r="K44" s="205" t="s">
        <v>263</v>
      </c>
      <c r="L44" s="205" t="s">
        <v>264</v>
      </c>
      <c r="M44" s="205" t="s">
        <v>123</v>
      </c>
      <c r="N44" s="205" t="s">
        <v>265</v>
      </c>
      <c r="O44" s="205" t="s">
        <v>129</v>
      </c>
      <c r="P44" s="206" t="s">
        <v>266</v>
      </c>
      <c r="Q44" s="205" t="s">
        <v>267</v>
      </c>
      <c r="R44" s="205" t="s">
        <v>267</v>
      </c>
      <c r="S44" s="205" t="s">
        <v>137</v>
      </c>
      <c r="T44" s="205" t="s">
        <v>138</v>
      </c>
      <c r="U44" s="107" t="s">
        <v>226</v>
      </c>
      <c r="V44" s="107">
        <v>20401</v>
      </c>
      <c r="W44" s="107">
        <v>20401</v>
      </c>
      <c r="X44" s="107">
        <v>33</v>
      </c>
      <c r="Y44" s="107">
        <v>2025</v>
      </c>
      <c r="Z44" s="107">
        <v>581</v>
      </c>
      <c r="AA44" s="107">
        <v>0</v>
      </c>
      <c r="AB44" s="205" t="s">
        <v>122</v>
      </c>
      <c r="AC44" s="205" t="s">
        <v>147</v>
      </c>
      <c r="AD44" s="107">
        <f t="shared" si="3"/>
        <v>1</v>
      </c>
    </row>
    <row r="45" spans="1:30" x14ac:dyDescent="0.2">
      <c r="A45" s="205">
        <v>2025</v>
      </c>
      <c r="B45" s="205">
        <v>686</v>
      </c>
      <c r="C45" s="205" t="s">
        <v>119</v>
      </c>
      <c r="D45" s="206" t="s">
        <v>268</v>
      </c>
      <c r="E45" s="206" t="s">
        <v>129</v>
      </c>
      <c r="F45" s="206" t="s">
        <v>269</v>
      </c>
      <c r="G45" s="207">
        <v>31842</v>
      </c>
      <c r="H45" s="207">
        <v>5742</v>
      </c>
      <c r="I45" s="205" t="s">
        <v>121</v>
      </c>
      <c r="J45" s="207">
        <f t="shared" si="2"/>
        <v>26100</v>
      </c>
      <c r="K45" s="205" t="s">
        <v>270</v>
      </c>
      <c r="L45" s="205" t="s">
        <v>271</v>
      </c>
      <c r="M45" s="205" t="s">
        <v>123</v>
      </c>
      <c r="N45" s="205" t="s">
        <v>272</v>
      </c>
      <c r="O45" s="205" t="s">
        <v>129</v>
      </c>
      <c r="P45" s="206" t="s">
        <v>266</v>
      </c>
      <c r="Q45" s="205" t="s">
        <v>267</v>
      </c>
      <c r="R45" s="205" t="s">
        <v>267</v>
      </c>
      <c r="S45" s="205" t="s">
        <v>137</v>
      </c>
      <c r="T45" s="205" t="s">
        <v>138</v>
      </c>
      <c r="U45" s="107" t="s">
        <v>226</v>
      </c>
      <c r="V45" s="107">
        <v>20401</v>
      </c>
      <c r="W45" s="107">
        <v>20401</v>
      </c>
      <c r="X45" s="107">
        <v>40</v>
      </c>
      <c r="Y45" s="107">
        <v>2025</v>
      </c>
      <c r="Z45" s="107">
        <v>466</v>
      </c>
      <c r="AA45" s="107">
        <v>0</v>
      </c>
      <c r="AB45" s="205" t="s">
        <v>122</v>
      </c>
      <c r="AC45" s="205" t="s">
        <v>147</v>
      </c>
      <c r="AD45" s="107">
        <f t="shared" si="3"/>
        <v>0</v>
      </c>
    </row>
    <row r="46" spans="1:30" x14ac:dyDescent="0.2">
      <c r="A46" s="205">
        <v>2025</v>
      </c>
      <c r="B46" s="205">
        <v>687</v>
      </c>
      <c r="C46" s="205" t="s">
        <v>119</v>
      </c>
      <c r="D46" s="206" t="s">
        <v>273</v>
      </c>
      <c r="E46" s="206" t="s">
        <v>129</v>
      </c>
      <c r="F46" s="206" t="s">
        <v>274</v>
      </c>
      <c r="G46" s="207">
        <v>30415.82</v>
      </c>
      <c r="H46" s="207">
        <v>5484.82</v>
      </c>
      <c r="I46" s="205" t="s">
        <v>121</v>
      </c>
      <c r="J46" s="207">
        <f t="shared" si="2"/>
        <v>24931</v>
      </c>
      <c r="K46" s="205" t="s">
        <v>275</v>
      </c>
      <c r="L46" s="205" t="s">
        <v>276</v>
      </c>
      <c r="M46" s="205" t="s">
        <v>123</v>
      </c>
      <c r="N46" s="205" t="s">
        <v>277</v>
      </c>
      <c r="O46" s="205" t="s">
        <v>129</v>
      </c>
      <c r="P46" s="206" t="s">
        <v>266</v>
      </c>
      <c r="Q46" s="205" t="s">
        <v>267</v>
      </c>
      <c r="R46" s="205" t="s">
        <v>267</v>
      </c>
      <c r="S46" s="205" t="s">
        <v>137</v>
      </c>
      <c r="T46" s="205" t="s">
        <v>138</v>
      </c>
      <c r="U46" s="107" t="s">
        <v>159</v>
      </c>
      <c r="V46" s="107">
        <v>10402</v>
      </c>
      <c r="W46" s="107">
        <v>10402</v>
      </c>
      <c r="X46" s="107">
        <v>61</v>
      </c>
      <c r="Y46" s="107">
        <v>2025</v>
      </c>
      <c r="Z46" s="107">
        <v>344</v>
      </c>
      <c r="AA46" s="107">
        <v>0</v>
      </c>
      <c r="AB46" s="205" t="s">
        <v>122</v>
      </c>
      <c r="AC46" s="205" t="s">
        <v>147</v>
      </c>
      <c r="AD46" s="107">
        <f t="shared" si="3"/>
        <v>0</v>
      </c>
    </row>
    <row r="47" spans="1:30" x14ac:dyDescent="0.2">
      <c r="A47" s="205">
        <v>2025</v>
      </c>
      <c r="B47" s="205">
        <v>706</v>
      </c>
      <c r="C47" s="205" t="s">
        <v>119</v>
      </c>
      <c r="D47" s="206" t="s">
        <v>278</v>
      </c>
      <c r="E47" s="206" t="s">
        <v>279</v>
      </c>
      <c r="F47" s="206" t="s">
        <v>280</v>
      </c>
      <c r="G47" s="207">
        <v>346.79</v>
      </c>
      <c r="H47" s="207">
        <v>62.54</v>
      </c>
      <c r="I47" s="205" t="s">
        <v>121</v>
      </c>
      <c r="J47" s="207">
        <f t="shared" si="2"/>
        <v>284.25</v>
      </c>
      <c r="K47" s="205" t="s">
        <v>122</v>
      </c>
      <c r="L47" s="205" t="s">
        <v>281</v>
      </c>
      <c r="M47" s="205" t="s">
        <v>123</v>
      </c>
      <c r="N47" s="205" t="s">
        <v>282</v>
      </c>
      <c r="O47" s="205" t="s">
        <v>129</v>
      </c>
      <c r="P47" s="206" t="s">
        <v>283</v>
      </c>
      <c r="Q47" s="205" t="s">
        <v>284</v>
      </c>
      <c r="R47" s="205" t="s">
        <v>122</v>
      </c>
      <c r="S47" s="205" t="s">
        <v>124</v>
      </c>
      <c r="T47" s="205" t="s">
        <v>125</v>
      </c>
      <c r="U47" s="107" t="s">
        <v>126</v>
      </c>
      <c r="V47" s="107">
        <v>10302</v>
      </c>
      <c r="W47" s="107">
        <v>10302</v>
      </c>
      <c r="X47" s="107">
        <v>71</v>
      </c>
      <c r="Y47" s="107">
        <v>2025</v>
      </c>
      <c r="Z47" s="107">
        <v>597</v>
      </c>
      <c r="AA47" s="107">
        <v>0</v>
      </c>
      <c r="AB47" s="205" t="s">
        <v>122</v>
      </c>
      <c r="AC47" s="205" t="s">
        <v>147</v>
      </c>
      <c r="AD47" s="107">
        <f t="shared" si="3"/>
        <v>1</v>
      </c>
    </row>
    <row r="48" spans="1:30" x14ac:dyDescent="0.2">
      <c r="A48" s="205">
        <v>2025</v>
      </c>
      <c r="B48" s="205">
        <v>707</v>
      </c>
      <c r="C48" s="205" t="s">
        <v>119</v>
      </c>
      <c r="D48" s="206" t="s">
        <v>285</v>
      </c>
      <c r="E48" s="206" t="s">
        <v>286</v>
      </c>
      <c r="F48" s="206" t="s">
        <v>287</v>
      </c>
      <c r="G48" s="207">
        <v>404.49</v>
      </c>
      <c r="H48" s="207">
        <v>72.94</v>
      </c>
      <c r="I48" s="205" t="s">
        <v>121</v>
      </c>
      <c r="J48" s="207">
        <f t="shared" si="2"/>
        <v>331.55</v>
      </c>
      <c r="K48" s="205" t="s">
        <v>122</v>
      </c>
      <c r="L48" s="205" t="s">
        <v>288</v>
      </c>
      <c r="M48" s="205" t="s">
        <v>123</v>
      </c>
      <c r="N48" s="205" t="s">
        <v>289</v>
      </c>
      <c r="O48" s="205" t="s">
        <v>185</v>
      </c>
      <c r="P48" s="206" t="s">
        <v>283</v>
      </c>
      <c r="Q48" s="205" t="s">
        <v>284</v>
      </c>
      <c r="R48" s="205" t="s">
        <v>122</v>
      </c>
      <c r="S48" s="205" t="s">
        <v>124</v>
      </c>
      <c r="T48" s="205" t="s">
        <v>125</v>
      </c>
      <c r="U48" s="107" t="s">
        <v>126</v>
      </c>
      <c r="V48" s="107">
        <v>10302</v>
      </c>
      <c r="W48" s="107">
        <v>10302</v>
      </c>
      <c r="X48" s="107">
        <v>71</v>
      </c>
      <c r="Y48" s="107">
        <v>2025</v>
      </c>
      <c r="Z48" s="107">
        <v>597</v>
      </c>
      <c r="AA48" s="107">
        <v>0</v>
      </c>
      <c r="AB48" s="205" t="s">
        <v>122</v>
      </c>
      <c r="AC48" s="205" t="s">
        <v>188</v>
      </c>
      <c r="AD48" s="107">
        <f t="shared" si="3"/>
        <v>0</v>
      </c>
    </row>
    <row r="49" spans="1:30" x14ac:dyDescent="0.2">
      <c r="A49" s="205">
        <v>2025</v>
      </c>
      <c r="B49" s="205">
        <v>710</v>
      </c>
      <c r="C49" s="205" t="s">
        <v>119</v>
      </c>
      <c r="D49" s="206" t="s">
        <v>290</v>
      </c>
      <c r="E49" s="206" t="s">
        <v>291</v>
      </c>
      <c r="F49" s="206" t="s">
        <v>292</v>
      </c>
      <c r="G49" s="207">
        <v>58.56</v>
      </c>
      <c r="H49" s="207">
        <v>10.56</v>
      </c>
      <c r="I49" s="205" t="s">
        <v>121</v>
      </c>
      <c r="J49" s="207">
        <f t="shared" si="2"/>
        <v>48</v>
      </c>
      <c r="K49" s="205" t="s">
        <v>293</v>
      </c>
      <c r="L49" s="205" t="s">
        <v>294</v>
      </c>
      <c r="M49" s="205" t="s">
        <v>123</v>
      </c>
      <c r="N49" s="205" t="s">
        <v>295</v>
      </c>
      <c r="O49" s="205" t="s">
        <v>162</v>
      </c>
      <c r="P49" s="206" t="s">
        <v>296</v>
      </c>
      <c r="Q49" s="205" t="s">
        <v>297</v>
      </c>
      <c r="R49" s="205" t="s">
        <v>122</v>
      </c>
      <c r="S49" s="205" t="s">
        <v>124</v>
      </c>
      <c r="T49" s="205" t="s">
        <v>125</v>
      </c>
      <c r="U49" s="107" t="s">
        <v>126</v>
      </c>
      <c r="V49" s="107">
        <v>10302</v>
      </c>
      <c r="W49" s="107">
        <v>10302</v>
      </c>
      <c r="X49" s="107">
        <v>14</v>
      </c>
      <c r="Y49" s="107">
        <v>2025</v>
      </c>
      <c r="Z49" s="107">
        <v>371</v>
      </c>
      <c r="AA49" s="107">
        <v>0</v>
      </c>
      <c r="AB49" s="205" t="s">
        <v>122</v>
      </c>
      <c r="AC49" s="205" t="s">
        <v>169</v>
      </c>
      <c r="AD49" s="107">
        <f t="shared" si="3"/>
        <v>1</v>
      </c>
    </row>
    <row r="50" spans="1:30" x14ac:dyDescent="0.2">
      <c r="A50" s="205">
        <v>2025</v>
      </c>
      <c r="B50" s="205">
        <v>705</v>
      </c>
      <c r="C50" s="205" t="s">
        <v>119</v>
      </c>
      <c r="D50" s="206" t="s">
        <v>298</v>
      </c>
      <c r="E50" s="206" t="s">
        <v>299</v>
      </c>
      <c r="F50" s="206" t="s">
        <v>300</v>
      </c>
      <c r="G50" s="207">
        <v>4266.67</v>
      </c>
      <c r="H50" s="207">
        <v>769.4</v>
      </c>
      <c r="I50" s="205" t="s">
        <v>192</v>
      </c>
      <c r="J50" s="207">
        <f t="shared" si="2"/>
        <v>4266.67</v>
      </c>
      <c r="K50" s="205" t="s">
        <v>301</v>
      </c>
      <c r="L50" s="205" t="s">
        <v>302</v>
      </c>
      <c r="M50" s="205" t="s">
        <v>123</v>
      </c>
      <c r="N50" s="205" t="s">
        <v>303</v>
      </c>
      <c r="O50" s="205" t="s">
        <v>304</v>
      </c>
      <c r="P50" s="206" t="s">
        <v>305</v>
      </c>
      <c r="Q50" s="205" t="s">
        <v>306</v>
      </c>
      <c r="R50" s="205" t="s">
        <v>307</v>
      </c>
      <c r="S50" s="205" t="s">
        <v>124</v>
      </c>
      <c r="T50" s="205" t="s">
        <v>125</v>
      </c>
      <c r="U50" s="107" t="s">
        <v>126</v>
      </c>
      <c r="V50" s="107">
        <v>10302</v>
      </c>
      <c r="W50" s="107">
        <v>10302</v>
      </c>
      <c r="X50" s="107">
        <v>143</v>
      </c>
      <c r="Y50" s="107">
        <v>2025</v>
      </c>
      <c r="Z50" s="107">
        <v>195</v>
      </c>
      <c r="AA50" s="107">
        <v>0</v>
      </c>
      <c r="AB50" s="205" t="s">
        <v>122</v>
      </c>
      <c r="AC50" s="205" t="s">
        <v>308</v>
      </c>
      <c r="AD50" s="107">
        <f t="shared" si="3"/>
        <v>1</v>
      </c>
    </row>
    <row r="51" spans="1:30" x14ac:dyDescent="0.2">
      <c r="A51" s="205">
        <v>2025</v>
      </c>
      <c r="B51" s="205">
        <v>704</v>
      </c>
      <c r="C51" s="205" t="s">
        <v>119</v>
      </c>
      <c r="D51" s="206" t="s">
        <v>309</v>
      </c>
      <c r="E51" s="206" t="s">
        <v>212</v>
      </c>
      <c r="F51" s="206" t="s">
        <v>300</v>
      </c>
      <c r="G51" s="207">
        <v>3840</v>
      </c>
      <c r="H51" s="207">
        <v>692.46</v>
      </c>
      <c r="I51" s="205" t="s">
        <v>192</v>
      </c>
      <c r="J51" s="207">
        <f t="shared" si="2"/>
        <v>3840</v>
      </c>
      <c r="K51" s="205" t="s">
        <v>310</v>
      </c>
      <c r="L51" s="205" t="s">
        <v>311</v>
      </c>
      <c r="M51" s="205" t="s">
        <v>123</v>
      </c>
      <c r="N51" s="205" t="s">
        <v>312</v>
      </c>
      <c r="O51" s="205" t="s">
        <v>313</v>
      </c>
      <c r="P51" s="206" t="s">
        <v>314</v>
      </c>
      <c r="Q51" s="205" t="s">
        <v>315</v>
      </c>
      <c r="R51" s="205" t="s">
        <v>316</v>
      </c>
      <c r="S51" s="205" t="s">
        <v>124</v>
      </c>
      <c r="T51" s="205" t="s">
        <v>125</v>
      </c>
      <c r="U51" s="107" t="s">
        <v>126</v>
      </c>
      <c r="V51" s="107">
        <v>10302</v>
      </c>
      <c r="W51" s="107">
        <v>10302</v>
      </c>
      <c r="X51" s="107">
        <v>143</v>
      </c>
      <c r="Y51" s="107">
        <v>2025</v>
      </c>
      <c r="Z51" s="107">
        <v>194</v>
      </c>
      <c r="AA51" s="107">
        <v>0</v>
      </c>
      <c r="AB51" s="205" t="s">
        <v>122</v>
      </c>
      <c r="AC51" s="205" t="s">
        <v>317</v>
      </c>
      <c r="AD51" s="107">
        <f t="shared" si="3"/>
        <v>1</v>
      </c>
    </row>
    <row r="52" spans="1:30" x14ac:dyDescent="0.2">
      <c r="A52" s="205">
        <v>2025</v>
      </c>
      <c r="B52" s="205">
        <v>712</v>
      </c>
      <c r="C52" s="205" t="s">
        <v>119</v>
      </c>
      <c r="D52" s="206" t="s">
        <v>318</v>
      </c>
      <c r="E52" s="206" t="s">
        <v>185</v>
      </c>
      <c r="F52" s="206" t="s">
        <v>319</v>
      </c>
      <c r="G52" s="207">
        <v>126.88</v>
      </c>
      <c r="H52" s="207">
        <v>22.88</v>
      </c>
      <c r="I52" s="205" t="s">
        <v>121</v>
      </c>
      <c r="J52" s="207">
        <f t="shared" si="2"/>
        <v>104</v>
      </c>
      <c r="K52" s="205" t="s">
        <v>320</v>
      </c>
      <c r="L52" s="205" t="s">
        <v>321</v>
      </c>
      <c r="M52" s="205" t="s">
        <v>123</v>
      </c>
      <c r="N52" s="205" t="s">
        <v>322</v>
      </c>
      <c r="O52" s="205" t="s">
        <v>323</v>
      </c>
      <c r="P52" s="206" t="s">
        <v>324</v>
      </c>
      <c r="Q52" s="205" t="s">
        <v>325</v>
      </c>
      <c r="R52" s="205" t="s">
        <v>122</v>
      </c>
      <c r="S52" s="205" t="s">
        <v>124</v>
      </c>
      <c r="T52" s="205" t="s">
        <v>125</v>
      </c>
      <c r="U52" s="107" t="s">
        <v>126</v>
      </c>
      <c r="V52" s="107">
        <v>10302</v>
      </c>
      <c r="W52" s="107">
        <v>10302</v>
      </c>
      <c r="X52" s="107">
        <v>50</v>
      </c>
      <c r="Y52" s="107">
        <v>2025</v>
      </c>
      <c r="Z52" s="107">
        <v>689</v>
      </c>
      <c r="AA52" s="107">
        <v>0</v>
      </c>
      <c r="AB52" s="205" t="s">
        <v>122</v>
      </c>
      <c r="AC52" s="205" t="s">
        <v>326</v>
      </c>
      <c r="AD52" s="107">
        <f t="shared" si="3"/>
        <v>1</v>
      </c>
    </row>
    <row r="53" spans="1:30" x14ac:dyDescent="0.2">
      <c r="A53" s="205">
        <v>2025</v>
      </c>
      <c r="B53" s="205">
        <v>697</v>
      </c>
      <c r="C53" s="205" t="s">
        <v>119</v>
      </c>
      <c r="D53" s="206" t="s">
        <v>327</v>
      </c>
      <c r="E53" s="206" t="s">
        <v>328</v>
      </c>
      <c r="F53" s="206" t="s">
        <v>329</v>
      </c>
      <c r="G53" s="207">
        <v>36.42</v>
      </c>
      <c r="H53" s="207">
        <v>0</v>
      </c>
      <c r="I53" s="205" t="s">
        <v>121</v>
      </c>
      <c r="J53" s="207">
        <f t="shared" si="2"/>
        <v>36.42</v>
      </c>
      <c r="K53" s="205" t="s">
        <v>330</v>
      </c>
      <c r="L53" s="205" t="s">
        <v>122</v>
      </c>
      <c r="M53" s="205" t="s">
        <v>123</v>
      </c>
      <c r="N53" s="205" t="s">
        <v>331</v>
      </c>
      <c r="O53" s="205" t="s">
        <v>185</v>
      </c>
      <c r="P53" s="206" t="s">
        <v>332</v>
      </c>
      <c r="Q53" s="205" t="s">
        <v>333</v>
      </c>
      <c r="R53" s="205" t="s">
        <v>333</v>
      </c>
      <c r="S53" s="205" t="s">
        <v>137</v>
      </c>
      <c r="T53" s="205" t="s">
        <v>138</v>
      </c>
      <c r="U53" s="107" t="s">
        <v>159</v>
      </c>
      <c r="V53" s="107">
        <v>10402</v>
      </c>
      <c r="W53" s="107">
        <v>10402</v>
      </c>
      <c r="X53" s="107">
        <v>5</v>
      </c>
      <c r="Y53" s="107">
        <v>2025</v>
      </c>
      <c r="Z53" s="107">
        <v>145</v>
      </c>
      <c r="AA53" s="107">
        <v>0</v>
      </c>
      <c r="AB53" s="205" t="s">
        <v>122</v>
      </c>
      <c r="AC53" s="205" t="s">
        <v>188</v>
      </c>
      <c r="AD53" s="107">
        <f t="shared" si="3"/>
        <v>1</v>
      </c>
    </row>
    <row r="54" spans="1:30" x14ac:dyDescent="0.2">
      <c r="A54" s="205">
        <v>2025</v>
      </c>
      <c r="B54" s="205">
        <v>697</v>
      </c>
      <c r="C54" s="205" t="s">
        <v>119</v>
      </c>
      <c r="D54" s="206" t="s">
        <v>327</v>
      </c>
      <c r="E54" s="206" t="s">
        <v>328</v>
      </c>
      <c r="F54" s="206" t="s">
        <v>329</v>
      </c>
      <c r="G54" s="207">
        <v>206.35</v>
      </c>
      <c r="H54" s="207">
        <v>72.239999999999995</v>
      </c>
      <c r="I54" s="205" t="s">
        <v>121</v>
      </c>
      <c r="J54" s="207">
        <f t="shared" si="2"/>
        <v>134.11000000000001</v>
      </c>
      <c r="K54" s="205" t="s">
        <v>330</v>
      </c>
      <c r="L54" s="205" t="s">
        <v>122</v>
      </c>
      <c r="M54" s="205" t="s">
        <v>123</v>
      </c>
      <c r="N54" s="205" t="s">
        <v>331</v>
      </c>
      <c r="O54" s="205" t="s">
        <v>185</v>
      </c>
      <c r="P54" s="206" t="s">
        <v>332</v>
      </c>
      <c r="Q54" s="205" t="s">
        <v>333</v>
      </c>
      <c r="R54" s="205" t="s">
        <v>333</v>
      </c>
      <c r="S54" s="205" t="s">
        <v>137</v>
      </c>
      <c r="T54" s="205" t="s">
        <v>138</v>
      </c>
      <c r="U54" s="107" t="s">
        <v>159</v>
      </c>
      <c r="V54" s="107">
        <v>10402</v>
      </c>
      <c r="W54" s="107">
        <v>10402</v>
      </c>
      <c r="X54" s="107">
        <v>21</v>
      </c>
      <c r="Y54" s="107">
        <v>2025</v>
      </c>
      <c r="Z54" s="107">
        <v>147</v>
      </c>
      <c r="AA54" s="107">
        <v>0</v>
      </c>
      <c r="AB54" s="205" t="s">
        <v>122</v>
      </c>
      <c r="AC54" s="205" t="s">
        <v>188</v>
      </c>
      <c r="AD54" s="107">
        <f t="shared" si="3"/>
        <v>0</v>
      </c>
    </row>
    <row r="55" spans="1:30" x14ac:dyDescent="0.2">
      <c r="A55" s="205">
        <v>2025</v>
      </c>
      <c r="B55" s="205">
        <v>697</v>
      </c>
      <c r="C55" s="205" t="s">
        <v>119</v>
      </c>
      <c r="D55" s="206" t="s">
        <v>327</v>
      </c>
      <c r="E55" s="206" t="s">
        <v>328</v>
      </c>
      <c r="F55" s="206" t="s">
        <v>329</v>
      </c>
      <c r="G55" s="207">
        <v>12.14</v>
      </c>
      <c r="H55" s="207">
        <v>0</v>
      </c>
      <c r="I55" s="205" t="s">
        <v>121</v>
      </c>
      <c r="J55" s="207">
        <f t="shared" si="2"/>
        <v>12.14</v>
      </c>
      <c r="K55" s="205" t="s">
        <v>330</v>
      </c>
      <c r="L55" s="205" t="s">
        <v>122</v>
      </c>
      <c r="M55" s="205" t="s">
        <v>123</v>
      </c>
      <c r="N55" s="205" t="s">
        <v>331</v>
      </c>
      <c r="O55" s="205" t="s">
        <v>185</v>
      </c>
      <c r="P55" s="206" t="s">
        <v>332</v>
      </c>
      <c r="Q55" s="205" t="s">
        <v>333</v>
      </c>
      <c r="R55" s="205" t="s">
        <v>333</v>
      </c>
      <c r="S55" s="205" t="s">
        <v>137</v>
      </c>
      <c r="T55" s="205" t="s">
        <v>138</v>
      </c>
      <c r="U55" s="107" t="s">
        <v>159</v>
      </c>
      <c r="V55" s="107">
        <v>10402</v>
      </c>
      <c r="W55" s="107">
        <v>10402</v>
      </c>
      <c r="X55" s="107">
        <v>39</v>
      </c>
      <c r="Y55" s="107">
        <v>2025</v>
      </c>
      <c r="Z55" s="107">
        <v>148</v>
      </c>
      <c r="AA55" s="107">
        <v>0</v>
      </c>
      <c r="AB55" s="205" t="s">
        <v>122</v>
      </c>
      <c r="AC55" s="205" t="s">
        <v>188</v>
      </c>
      <c r="AD55" s="107">
        <f t="shared" si="3"/>
        <v>0</v>
      </c>
    </row>
    <row r="56" spans="1:30" x14ac:dyDescent="0.2">
      <c r="A56" s="205">
        <v>2025</v>
      </c>
      <c r="B56" s="205">
        <v>697</v>
      </c>
      <c r="C56" s="205" t="s">
        <v>119</v>
      </c>
      <c r="D56" s="206" t="s">
        <v>327</v>
      </c>
      <c r="E56" s="206" t="s">
        <v>328</v>
      </c>
      <c r="F56" s="206" t="s">
        <v>329</v>
      </c>
      <c r="G56" s="207">
        <v>145.68</v>
      </c>
      <c r="H56" s="207">
        <v>0</v>
      </c>
      <c r="I56" s="205" t="s">
        <v>121</v>
      </c>
      <c r="J56" s="207">
        <f t="shared" si="2"/>
        <v>145.68</v>
      </c>
      <c r="K56" s="205" t="s">
        <v>330</v>
      </c>
      <c r="L56" s="205" t="s">
        <v>122</v>
      </c>
      <c r="M56" s="205" t="s">
        <v>123</v>
      </c>
      <c r="N56" s="205" t="s">
        <v>331</v>
      </c>
      <c r="O56" s="205" t="s">
        <v>185</v>
      </c>
      <c r="P56" s="206" t="s">
        <v>332</v>
      </c>
      <c r="Q56" s="205" t="s">
        <v>333</v>
      </c>
      <c r="R56" s="205" t="s">
        <v>333</v>
      </c>
      <c r="S56" s="205" t="s">
        <v>137</v>
      </c>
      <c r="T56" s="205" t="s">
        <v>138</v>
      </c>
      <c r="U56" s="107" t="s">
        <v>159</v>
      </c>
      <c r="V56" s="107">
        <v>10402</v>
      </c>
      <c r="W56" s="107">
        <v>10402</v>
      </c>
      <c r="X56" s="107">
        <v>94</v>
      </c>
      <c r="Y56" s="107">
        <v>2025</v>
      </c>
      <c r="Z56" s="107">
        <v>144</v>
      </c>
      <c r="AA56" s="107">
        <v>0</v>
      </c>
      <c r="AB56" s="205" t="s">
        <v>122</v>
      </c>
      <c r="AC56" s="205" t="s">
        <v>188</v>
      </c>
      <c r="AD56" s="107">
        <f t="shared" si="3"/>
        <v>0</v>
      </c>
    </row>
    <row r="57" spans="1:30" x14ac:dyDescent="0.2">
      <c r="A57" s="205">
        <v>2025</v>
      </c>
      <c r="B57" s="205">
        <v>688</v>
      </c>
      <c r="C57" s="205" t="s">
        <v>119</v>
      </c>
      <c r="D57" s="206" t="s">
        <v>334</v>
      </c>
      <c r="E57" s="206" t="s">
        <v>129</v>
      </c>
      <c r="F57" s="206" t="s">
        <v>335</v>
      </c>
      <c r="G57" s="207">
        <v>2931.24</v>
      </c>
      <c r="H57" s="207">
        <v>594.89</v>
      </c>
      <c r="I57" s="205" t="s">
        <v>121</v>
      </c>
      <c r="J57" s="207">
        <f t="shared" si="2"/>
        <v>2336.35</v>
      </c>
      <c r="K57" s="205" t="s">
        <v>336</v>
      </c>
      <c r="L57" s="205" t="s">
        <v>337</v>
      </c>
      <c r="M57" s="205" t="s">
        <v>123</v>
      </c>
      <c r="N57" s="205" t="s">
        <v>338</v>
      </c>
      <c r="O57" s="205" t="s">
        <v>134</v>
      </c>
      <c r="P57" s="206" t="s">
        <v>339</v>
      </c>
      <c r="Q57" s="205" t="s">
        <v>340</v>
      </c>
      <c r="R57" s="205" t="s">
        <v>340</v>
      </c>
      <c r="S57" s="205" t="s">
        <v>137</v>
      </c>
      <c r="T57" s="205" t="s">
        <v>138</v>
      </c>
      <c r="U57" s="107" t="s">
        <v>159</v>
      </c>
      <c r="V57" s="107">
        <v>10402</v>
      </c>
      <c r="W57" s="107">
        <v>10402</v>
      </c>
      <c r="X57" s="107">
        <v>22</v>
      </c>
      <c r="Y57" s="107">
        <v>2025</v>
      </c>
      <c r="Z57" s="107">
        <v>671</v>
      </c>
      <c r="AA57" s="107">
        <v>0</v>
      </c>
      <c r="AB57" s="205" t="s">
        <v>122</v>
      </c>
      <c r="AC57" s="205" t="s">
        <v>139</v>
      </c>
      <c r="AD57" s="107">
        <f t="shared" si="3"/>
        <v>1</v>
      </c>
    </row>
    <row r="58" spans="1:30" x14ac:dyDescent="0.2">
      <c r="A58" s="205">
        <v>2025</v>
      </c>
      <c r="B58" s="205">
        <v>689</v>
      </c>
      <c r="C58" s="205" t="s">
        <v>119</v>
      </c>
      <c r="D58" s="206" t="s">
        <v>341</v>
      </c>
      <c r="E58" s="206" t="s">
        <v>129</v>
      </c>
      <c r="F58" s="206" t="s">
        <v>342</v>
      </c>
      <c r="G58" s="207">
        <v>4885.3999999999996</v>
      </c>
      <c r="H58" s="207">
        <v>991.48</v>
      </c>
      <c r="I58" s="205" t="s">
        <v>121</v>
      </c>
      <c r="J58" s="207">
        <f t="shared" si="2"/>
        <v>3893.9199999999996</v>
      </c>
      <c r="K58" s="205" t="s">
        <v>336</v>
      </c>
      <c r="L58" s="205" t="s">
        <v>343</v>
      </c>
      <c r="M58" s="205" t="s">
        <v>123</v>
      </c>
      <c r="N58" s="205" t="s">
        <v>344</v>
      </c>
      <c r="O58" s="205" t="s">
        <v>134</v>
      </c>
      <c r="P58" s="206" t="s">
        <v>339</v>
      </c>
      <c r="Q58" s="205" t="s">
        <v>340</v>
      </c>
      <c r="R58" s="205" t="s">
        <v>340</v>
      </c>
      <c r="S58" s="205" t="s">
        <v>137</v>
      </c>
      <c r="T58" s="205" t="s">
        <v>138</v>
      </c>
      <c r="U58" s="107" t="s">
        <v>159</v>
      </c>
      <c r="V58" s="107">
        <v>10402</v>
      </c>
      <c r="W58" s="107">
        <v>10402</v>
      </c>
      <c r="X58" s="107">
        <v>93</v>
      </c>
      <c r="Y58" s="107">
        <v>2025</v>
      </c>
      <c r="Z58" s="107">
        <v>670</v>
      </c>
      <c r="AA58" s="107">
        <v>0</v>
      </c>
      <c r="AB58" s="205" t="s">
        <v>122</v>
      </c>
      <c r="AC58" s="205" t="s">
        <v>139</v>
      </c>
      <c r="AD58" s="107">
        <f t="shared" si="3"/>
        <v>0</v>
      </c>
    </row>
    <row r="59" spans="1:30" x14ac:dyDescent="0.2">
      <c r="A59" s="205">
        <v>2025</v>
      </c>
      <c r="B59" s="205">
        <v>690</v>
      </c>
      <c r="C59" s="205" t="s">
        <v>119</v>
      </c>
      <c r="D59" s="206" t="s">
        <v>345</v>
      </c>
      <c r="E59" s="206" t="s">
        <v>129</v>
      </c>
      <c r="F59" s="206" t="s">
        <v>346</v>
      </c>
      <c r="G59" s="207">
        <v>1465.62</v>
      </c>
      <c r="H59" s="207">
        <v>0</v>
      </c>
      <c r="I59" s="205" t="s">
        <v>121</v>
      </c>
      <c r="J59" s="207">
        <f t="shared" si="2"/>
        <v>1465.62</v>
      </c>
      <c r="K59" s="205" t="s">
        <v>336</v>
      </c>
      <c r="L59" s="205" t="s">
        <v>122</v>
      </c>
      <c r="M59" s="205" t="s">
        <v>123</v>
      </c>
      <c r="N59" s="205" t="s">
        <v>347</v>
      </c>
      <c r="O59" s="205" t="s">
        <v>134</v>
      </c>
      <c r="P59" s="206" t="s">
        <v>339</v>
      </c>
      <c r="Q59" s="205" t="s">
        <v>340</v>
      </c>
      <c r="R59" s="205" t="s">
        <v>340</v>
      </c>
      <c r="S59" s="205" t="s">
        <v>137</v>
      </c>
      <c r="T59" s="205" t="s">
        <v>138</v>
      </c>
      <c r="U59" s="107" t="s">
        <v>159</v>
      </c>
      <c r="V59" s="107">
        <v>10402</v>
      </c>
      <c r="W59" s="107">
        <v>10402</v>
      </c>
      <c r="X59" s="107">
        <v>34</v>
      </c>
      <c r="Y59" s="107">
        <v>2025</v>
      </c>
      <c r="Z59" s="107">
        <v>675</v>
      </c>
      <c r="AA59" s="107">
        <v>0</v>
      </c>
      <c r="AB59" s="205" t="s">
        <v>122</v>
      </c>
      <c r="AC59" s="205" t="s">
        <v>139</v>
      </c>
      <c r="AD59" s="107">
        <f t="shared" si="3"/>
        <v>0</v>
      </c>
    </row>
    <row r="60" spans="1:30" x14ac:dyDescent="0.2">
      <c r="A60" s="205">
        <v>2025</v>
      </c>
      <c r="B60" s="205">
        <v>690</v>
      </c>
      <c r="C60" s="205" t="s">
        <v>119</v>
      </c>
      <c r="D60" s="206" t="s">
        <v>345</v>
      </c>
      <c r="E60" s="206" t="s">
        <v>129</v>
      </c>
      <c r="F60" s="206" t="s">
        <v>348</v>
      </c>
      <c r="G60" s="207">
        <v>1465.62</v>
      </c>
      <c r="H60" s="207">
        <v>594.89</v>
      </c>
      <c r="I60" s="205" t="s">
        <v>121</v>
      </c>
      <c r="J60" s="207">
        <f t="shared" si="2"/>
        <v>870.7299999999999</v>
      </c>
      <c r="K60" s="205" t="s">
        <v>336</v>
      </c>
      <c r="L60" s="205" t="s">
        <v>122</v>
      </c>
      <c r="M60" s="205" t="s">
        <v>123</v>
      </c>
      <c r="N60" s="205" t="s">
        <v>347</v>
      </c>
      <c r="O60" s="205" t="s">
        <v>134</v>
      </c>
      <c r="P60" s="206" t="s">
        <v>339</v>
      </c>
      <c r="Q60" s="205" t="s">
        <v>340</v>
      </c>
      <c r="R60" s="205" t="s">
        <v>340</v>
      </c>
      <c r="S60" s="205" t="s">
        <v>137</v>
      </c>
      <c r="T60" s="205" t="s">
        <v>138</v>
      </c>
      <c r="U60" s="107" t="s">
        <v>122</v>
      </c>
      <c r="V60" s="107">
        <v>0</v>
      </c>
      <c r="W60" s="107">
        <v>0</v>
      </c>
      <c r="X60" s="107">
        <v>0</v>
      </c>
      <c r="Y60" s="107">
        <v>0</v>
      </c>
      <c r="Z60" s="107">
        <v>0</v>
      </c>
      <c r="AA60" s="107">
        <v>0</v>
      </c>
      <c r="AB60" s="205" t="s">
        <v>122</v>
      </c>
      <c r="AC60" s="205" t="s">
        <v>139</v>
      </c>
      <c r="AD60" s="107">
        <f t="shared" si="3"/>
        <v>0</v>
      </c>
    </row>
    <row r="61" spans="1:30" x14ac:dyDescent="0.2">
      <c r="A61" s="205">
        <v>2025</v>
      </c>
      <c r="B61" s="205">
        <v>691</v>
      </c>
      <c r="C61" s="205" t="s">
        <v>119</v>
      </c>
      <c r="D61" s="206" t="s">
        <v>349</v>
      </c>
      <c r="E61" s="206" t="s">
        <v>129</v>
      </c>
      <c r="F61" s="206" t="s">
        <v>350</v>
      </c>
      <c r="G61" s="207">
        <v>1954.16</v>
      </c>
      <c r="H61" s="207">
        <v>396.59</v>
      </c>
      <c r="I61" s="205" t="s">
        <v>121</v>
      </c>
      <c r="J61" s="207">
        <f t="shared" si="2"/>
        <v>1557.5700000000002</v>
      </c>
      <c r="K61" s="205" t="s">
        <v>336</v>
      </c>
      <c r="L61" s="205" t="s">
        <v>351</v>
      </c>
      <c r="M61" s="205" t="s">
        <v>123</v>
      </c>
      <c r="N61" s="205" t="s">
        <v>352</v>
      </c>
      <c r="O61" s="205" t="s">
        <v>134</v>
      </c>
      <c r="P61" s="206" t="s">
        <v>339</v>
      </c>
      <c r="Q61" s="205" t="s">
        <v>340</v>
      </c>
      <c r="R61" s="205" t="s">
        <v>340</v>
      </c>
      <c r="S61" s="205" t="s">
        <v>137</v>
      </c>
      <c r="T61" s="205" t="s">
        <v>138</v>
      </c>
      <c r="U61" s="107" t="s">
        <v>159</v>
      </c>
      <c r="V61" s="107">
        <v>10402</v>
      </c>
      <c r="W61" s="107">
        <v>10402</v>
      </c>
      <c r="X61" s="107">
        <v>22</v>
      </c>
      <c r="Y61" s="107">
        <v>2025</v>
      </c>
      <c r="Z61" s="107">
        <v>671</v>
      </c>
      <c r="AA61" s="107">
        <v>0</v>
      </c>
      <c r="AB61" s="205" t="s">
        <v>122</v>
      </c>
      <c r="AC61" s="205" t="s">
        <v>139</v>
      </c>
      <c r="AD61" s="107">
        <f t="shared" si="3"/>
        <v>0</v>
      </c>
    </row>
    <row r="62" spans="1:30" x14ac:dyDescent="0.2">
      <c r="A62" s="205">
        <v>2025</v>
      </c>
      <c r="B62" s="205">
        <v>692</v>
      </c>
      <c r="C62" s="205" t="s">
        <v>119</v>
      </c>
      <c r="D62" s="206" t="s">
        <v>353</v>
      </c>
      <c r="E62" s="206" t="s">
        <v>129</v>
      </c>
      <c r="F62" s="206" t="s">
        <v>354</v>
      </c>
      <c r="G62" s="207">
        <v>1954.16</v>
      </c>
      <c r="H62" s="207">
        <v>396.59</v>
      </c>
      <c r="I62" s="205" t="s">
        <v>121</v>
      </c>
      <c r="J62" s="207">
        <f t="shared" si="2"/>
        <v>1557.5700000000002</v>
      </c>
      <c r="K62" s="205" t="s">
        <v>336</v>
      </c>
      <c r="L62" s="205" t="s">
        <v>355</v>
      </c>
      <c r="M62" s="205" t="s">
        <v>123</v>
      </c>
      <c r="N62" s="205" t="s">
        <v>356</v>
      </c>
      <c r="O62" s="205" t="s">
        <v>134</v>
      </c>
      <c r="P62" s="206" t="s">
        <v>339</v>
      </c>
      <c r="Q62" s="205" t="s">
        <v>340</v>
      </c>
      <c r="R62" s="205" t="s">
        <v>340</v>
      </c>
      <c r="S62" s="205" t="s">
        <v>137</v>
      </c>
      <c r="T62" s="205" t="s">
        <v>138</v>
      </c>
      <c r="U62" s="107" t="s">
        <v>159</v>
      </c>
      <c r="V62" s="107">
        <v>10402</v>
      </c>
      <c r="W62" s="107">
        <v>10402</v>
      </c>
      <c r="X62" s="107">
        <v>52</v>
      </c>
      <c r="Y62" s="107">
        <v>2025</v>
      </c>
      <c r="Z62" s="107">
        <v>676</v>
      </c>
      <c r="AA62" s="107">
        <v>0</v>
      </c>
      <c r="AB62" s="205" t="s">
        <v>122</v>
      </c>
      <c r="AC62" s="205" t="s">
        <v>139</v>
      </c>
      <c r="AD62" s="107">
        <f t="shared" si="3"/>
        <v>0</v>
      </c>
    </row>
    <row r="63" spans="1:30" x14ac:dyDescent="0.2">
      <c r="A63" s="205">
        <v>2025</v>
      </c>
      <c r="B63" s="205">
        <v>579</v>
      </c>
      <c r="C63" s="205" t="s">
        <v>357</v>
      </c>
      <c r="D63" s="206" t="s">
        <v>358</v>
      </c>
      <c r="E63" s="206" t="s">
        <v>359</v>
      </c>
      <c r="F63" s="206" t="s">
        <v>360</v>
      </c>
      <c r="G63" s="207">
        <v>22.45</v>
      </c>
      <c r="H63" s="207">
        <v>4.05</v>
      </c>
      <c r="I63" s="205" t="s">
        <v>121</v>
      </c>
      <c r="J63" s="207">
        <f t="shared" si="2"/>
        <v>18.399999999999999</v>
      </c>
      <c r="K63" s="205" t="s">
        <v>361</v>
      </c>
      <c r="L63" s="205" t="s">
        <v>362</v>
      </c>
      <c r="M63" s="205" t="s">
        <v>123</v>
      </c>
      <c r="N63" s="205" t="s">
        <v>363</v>
      </c>
      <c r="O63" s="205" t="s">
        <v>364</v>
      </c>
      <c r="P63" s="206" t="s">
        <v>365</v>
      </c>
      <c r="Q63" s="205" t="s">
        <v>366</v>
      </c>
      <c r="R63" s="205" t="s">
        <v>366</v>
      </c>
      <c r="S63" s="205" t="s">
        <v>124</v>
      </c>
      <c r="T63" s="205" t="s">
        <v>125</v>
      </c>
      <c r="U63" s="107" t="s">
        <v>122</v>
      </c>
      <c r="V63" s="107">
        <v>0</v>
      </c>
      <c r="W63" s="107">
        <v>0</v>
      </c>
      <c r="X63" s="107">
        <v>0</v>
      </c>
      <c r="Y63" s="107">
        <v>0</v>
      </c>
      <c r="Z63" s="107">
        <v>0</v>
      </c>
      <c r="AA63" s="107">
        <v>0</v>
      </c>
      <c r="AB63" s="205" t="s">
        <v>122</v>
      </c>
      <c r="AC63" s="205" t="s">
        <v>367</v>
      </c>
      <c r="AD63" s="107">
        <f t="shared" si="3"/>
        <v>1</v>
      </c>
    </row>
    <row r="64" spans="1:30" x14ac:dyDescent="0.2">
      <c r="A64" s="205">
        <v>2025</v>
      </c>
      <c r="B64" s="205">
        <v>709</v>
      </c>
      <c r="C64" s="205" t="s">
        <v>119</v>
      </c>
      <c r="D64" s="206" t="s">
        <v>368</v>
      </c>
      <c r="E64" s="206" t="s">
        <v>162</v>
      </c>
      <c r="F64" s="206" t="s">
        <v>369</v>
      </c>
      <c r="G64" s="207">
        <v>488</v>
      </c>
      <c r="H64" s="207">
        <v>88</v>
      </c>
      <c r="I64" s="205" t="s">
        <v>121</v>
      </c>
      <c r="J64" s="207">
        <f t="shared" si="2"/>
        <v>400</v>
      </c>
      <c r="K64" s="205" t="s">
        <v>370</v>
      </c>
      <c r="L64" s="205" t="s">
        <v>371</v>
      </c>
      <c r="M64" s="205" t="s">
        <v>123</v>
      </c>
      <c r="N64" s="205" t="s">
        <v>372</v>
      </c>
      <c r="O64" s="205" t="s">
        <v>162</v>
      </c>
      <c r="P64" s="206" t="s">
        <v>373</v>
      </c>
      <c r="Q64" s="205" t="s">
        <v>374</v>
      </c>
      <c r="R64" s="205" t="s">
        <v>374</v>
      </c>
      <c r="S64" s="205" t="s">
        <v>124</v>
      </c>
      <c r="T64" s="205" t="s">
        <v>125</v>
      </c>
      <c r="U64" s="107" t="s">
        <v>126</v>
      </c>
      <c r="V64" s="107">
        <v>10302</v>
      </c>
      <c r="W64" s="107">
        <v>10302</v>
      </c>
      <c r="X64" s="107">
        <v>195</v>
      </c>
      <c r="Y64" s="107">
        <v>2025</v>
      </c>
      <c r="Z64" s="107">
        <v>652</v>
      </c>
      <c r="AA64" s="107">
        <v>0</v>
      </c>
      <c r="AB64" s="205" t="s">
        <v>122</v>
      </c>
      <c r="AC64" s="205" t="s">
        <v>169</v>
      </c>
      <c r="AD64" s="107" t="e">
        <f>IF(P64=#REF!,0,1)</f>
        <v>#REF!</v>
      </c>
    </row>
    <row r="65" spans="1:30" x14ac:dyDescent="0.2">
      <c r="A65" s="205">
        <v>2025</v>
      </c>
      <c r="B65" s="205">
        <v>653</v>
      </c>
      <c r="C65" s="205" t="s">
        <v>279</v>
      </c>
      <c r="D65" s="206" t="s">
        <v>375</v>
      </c>
      <c r="E65" s="206" t="s">
        <v>299</v>
      </c>
      <c r="F65" s="206" t="s">
        <v>376</v>
      </c>
      <c r="G65" s="207">
        <v>116.24</v>
      </c>
      <c r="H65" s="207">
        <v>0</v>
      </c>
      <c r="I65" s="205" t="s">
        <v>121</v>
      </c>
      <c r="J65" s="207">
        <f t="shared" si="2"/>
        <v>116.24</v>
      </c>
      <c r="K65" s="205" t="s">
        <v>377</v>
      </c>
      <c r="L65" s="205" t="s">
        <v>122</v>
      </c>
      <c r="M65" s="205" t="s">
        <v>123</v>
      </c>
      <c r="N65" s="205" t="s">
        <v>378</v>
      </c>
      <c r="O65" s="205" t="s">
        <v>304</v>
      </c>
      <c r="P65" s="206" t="s">
        <v>379</v>
      </c>
      <c r="Q65" s="205" t="s">
        <v>380</v>
      </c>
      <c r="R65" s="205" t="s">
        <v>381</v>
      </c>
      <c r="S65" s="205" t="s">
        <v>124</v>
      </c>
      <c r="T65" s="205" t="s">
        <v>125</v>
      </c>
      <c r="U65" s="107" t="s">
        <v>126</v>
      </c>
      <c r="V65" s="107">
        <v>10302</v>
      </c>
      <c r="W65" s="107">
        <v>10302</v>
      </c>
      <c r="X65" s="107">
        <v>104</v>
      </c>
      <c r="Y65" s="107">
        <v>2025</v>
      </c>
      <c r="Z65" s="107">
        <v>708</v>
      </c>
      <c r="AA65" s="107">
        <v>0</v>
      </c>
      <c r="AB65" s="205" t="s">
        <v>279</v>
      </c>
      <c r="AC65" s="205" t="s">
        <v>308</v>
      </c>
      <c r="AD65" s="107">
        <f t="shared" si="3"/>
        <v>1</v>
      </c>
    </row>
    <row r="66" spans="1:30" x14ac:dyDescent="0.2">
      <c r="C66" s="107"/>
      <c r="D66" s="107"/>
      <c r="E66" s="107"/>
      <c r="F66" s="107"/>
      <c r="G66" s="107"/>
      <c r="H66" s="107"/>
      <c r="I66" s="107"/>
      <c r="J66" s="107"/>
      <c r="O66" s="107"/>
      <c r="P66" s="107"/>
      <c r="Q66" s="107"/>
      <c r="R66" s="107"/>
      <c r="T66" s="107"/>
      <c r="AC66" s="107"/>
    </row>
    <row r="67" spans="1:30" x14ac:dyDescent="0.2">
      <c r="C67" s="107"/>
      <c r="D67" s="107"/>
      <c r="E67" s="107"/>
      <c r="F67" s="209" t="s">
        <v>382</v>
      </c>
      <c r="G67" s="208">
        <f>SUM(G11:G65)</f>
        <v>278651.08</v>
      </c>
      <c r="H67" s="107"/>
      <c r="I67" s="107"/>
      <c r="J67" s="107"/>
      <c r="O67" s="107"/>
      <c r="P67" s="107"/>
      <c r="Q67" s="107"/>
      <c r="R67" s="107"/>
      <c r="T67" s="107"/>
      <c r="AC67" s="107"/>
      <c r="AD67" s="211" t="e">
        <f>SUM(AC11:AD65)</f>
        <v>#REF!</v>
      </c>
    </row>
    <row r="68" spans="1:30" x14ac:dyDescent="0.2">
      <c r="C68" s="107"/>
      <c r="D68" s="107"/>
      <c r="E68" s="107"/>
      <c r="F68" s="107"/>
      <c r="G68" s="107"/>
      <c r="H68" s="107"/>
      <c r="I68" s="107"/>
      <c r="J68" s="107"/>
      <c r="O68" s="107"/>
      <c r="P68" s="107"/>
      <c r="Q68" s="107"/>
      <c r="R68" s="107"/>
      <c r="T68" s="107"/>
      <c r="AC68" s="107"/>
    </row>
    <row r="69" spans="1:30" x14ac:dyDescent="0.2">
      <c r="C69" s="107"/>
      <c r="D69" s="107"/>
      <c r="E69" s="107"/>
      <c r="F69" s="107"/>
      <c r="G69" s="107"/>
      <c r="H69" s="107"/>
      <c r="I69" s="107"/>
      <c r="J69" s="107"/>
      <c r="O69" s="107"/>
      <c r="P69" s="107"/>
      <c r="Q69" s="107"/>
      <c r="R69" s="107"/>
      <c r="T69" s="107"/>
      <c r="AC69" s="107"/>
    </row>
    <row r="70" spans="1:30" x14ac:dyDescent="0.2">
      <c r="C70" s="107"/>
      <c r="D70" s="107"/>
      <c r="E70" s="107"/>
      <c r="F70" s="107"/>
      <c r="G70" s="107"/>
      <c r="H70" s="107"/>
      <c r="I70" s="107"/>
      <c r="J70" s="107"/>
      <c r="O70" s="107"/>
      <c r="P70" s="107"/>
      <c r="Q70" s="107"/>
      <c r="R70" s="107"/>
      <c r="T70" s="107"/>
      <c r="AC70" s="107"/>
    </row>
    <row r="71" spans="1:30" x14ac:dyDescent="0.2">
      <c r="C71" s="107"/>
      <c r="D71" s="107"/>
      <c r="E71" s="107"/>
      <c r="F71" s="107"/>
      <c r="G71" s="107"/>
      <c r="H71" s="107"/>
      <c r="I71" s="107"/>
      <c r="J71" s="107"/>
      <c r="O71" s="107"/>
      <c r="P71" s="107"/>
      <c r="Q71" s="107"/>
      <c r="R71" s="107"/>
      <c r="T71" s="107"/>
      <c r="AC71" s="107"/>
    </row>
    <row r="72" spans="1:30" x14ac:dyDescent="0.2">
      <c r="C72" s="107"/>
      <c r="D72" s="107"/>
      <c r="E72" s="107"/>
      <c r="F72" s="107"/>
      <c r="G72" s="107"/>
      <c r="H72" s="107"/>
      <c r="I72" s="107"/>
      <c r="J72" s="107"/>
      <c r="O72" s="107"/>
      <c r="P72" s="107"/>
      <c r="Q72" s="107"/>
      <c r="R72" s="107"/>
      <c r="T72" s="107"/>
      <c r="AC72" s="107"/>
    </row>
    <row r="73" spans="1:30" x14ac:dyDescent="0.2">
      <c r="C73" s="107"/>
      <c r="D73" s="107"/>
      <c r="E73" s="107"/>
      <c r="F73" s="107"/>
      <c r="G73" s="107"/>
      <c r="H73" s="107"/>
      <c r="I73" s="107"/>
      <c r="J73" s="107"/>
      <c r="O73" s="107"/>
      <c r="P73" s="107"/>
      <c r="Q73" s="107"/>
      <c r="R73" s="107"/>
      <c r="T73" s="107"/>
      <c r="AC73" s="107"/>
    </row>
    <row r="74" spans="1:30" x14ac:dyDescent="0.2">
      <c r="C74" s="107"/>
      <c r="D74" s="107"/>
      <c r="E74" s="107"/>
      <c r="F74" s="107"/>
      <c r="G74" s="107"/>
      <c r="H74" s="107"/>
      <c r="I74" s="107"/>
      <c r="J74" s="107"/>
      <c r="O74" s="107"/>
      <c r="P74" s="107"/>
      <c r="Q74" s="107"/>
      <c r="R74" s="107"/>
      <c r="T74" s="107"/>
      <c r="AC74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dataValidations count="1">
    <dataValidation type="list" allowBlank="1" showInputMessage="1" showErrorMessage="1" errorTitle="SCISSIONE PAGAMENTI" error="Selezionare 'NO' se il documento non è soggeto alla Scissione Pagamenti" sqref="I11:I68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0" customWidth="1"/>
    <col min="19" max="16384" width="9.140625" style="107"/>
  </cols>
  <sheetData>
    <row r="1" spans="1:18" s="90" customFormat="1" ht="23.1" customHeight="1" x14ac:dyDescent="0.2">
      <c r="A1" s="300"/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1"/>
      <c r="R1" s="201"/>
    </row>
    <row r="2" spans="1:18" s="97" customFormat="1" ht="15" customHeight="1" x14ac:dyDescent="0.2">
      <c r="R2" s="202"/>
    </row>
    <row r="3" spans="1:18" s="90" customFormat="1" ht="23.1" customHeight="1" x14ac:dyDescent="0.2">
      <c r="A3" s="269" t="s">
        <v>111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41"/>
      <c r="R3" s="201"/>
    </row>
    <row r="4" spans="1:18" s="90" customFormat="1" x14ac:dyDescent="0.2">
      <c r="A4" s="289"/>
      <c r="B4" s="289"/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39"/>
      <c r="R4" s="201"/>
    </row>
    <row r="5" spans="1:18" s="90" customFormat="1" ht="23.1" customHeight="1" x14ac:dyDescent="0.2">
      <c r="A5" s="296" t="s">
        <v>110</v>
      </c>
      <c r="B5" s="296"/>
      <c r="C5" s="296"/>
      <c r="D5" s="296"/>
      <c r="E5" s="296"/>
      <c r="F5" s="296"/>
      <c r="G5" s="296"/>
      <c r="H5" s="296"/>
      <c r="I5" s="297"/>
      <c r="J5" s="225" t="s">
        <v>109</v>
      </c>
      <c r="K5" s="240"/>
      <c r="L5" s="240"/>
      <c r="M5" s="240"/>
      <c r="N5" s="240"/>
      <c r="O5" s="240"/>
      <c r="P5" s="240"/>
      <c r="Q5" s="241"/>
      <c r="R5" s="201"/>
    </row>
    <row r="6" spans="1:18" s="90" customFormat="1" ht="23.1" customHeight="1" x14ac:dyDescent="0.2">
      <c r="C6" s="305" t="s">
        <v>97</v>
      </c>
      <c r="D6" s="306"/>
      <c r="E6" s="306"/>
      <c r="F6" s="306"/>
      <c r="G6" s="307"/>
      <c r="H6" s="194">
        <v>0</v>
      </c>
      <c r="I6" s="198"/>
      <c r="J6" s="303" t="s">
        <v>97</v>
      </c>
      <c r="K6" s="303"/>
      <c r="L6" s="303"/>
      <c r="M6" s="303"/>
      <c r="N6" s="304"/>
      <c r="O6" s="199">
        <v>0</v>
      </c>
      <c r="P6" s="290"/>
      <c r="Q6" s="291"/>
      <c r="R6" s="201"/>
    </row>
    <row r="7" spans="1:18" s="90" customFormat="1" ht="23.1" customHeight="1" x14ac:dyDescent="0.2">
      <c r="C7" s="305" t="s">
        <v>115</v>
      </c>
      <c r="D7" s="306"/>
      <c r="E7" s="306"/>
      <c r="F7" s="306"/>
      <c r="G7" s="195"/>
      <c r="H7" s="194">
        <v>0</v>
      </c>
      <c r="I7" s="196"/>
      <c r="J7" s="301" t="s">
        <v>115</v>
      </c>
      <c r="K7" s="301"/>
      <c r="L7" s="301"/>
      <c r="M7" s="301"/>
      <c r="N7" s="302"/>
      <c r="O7" s="197">
        <v>0</v>
      </c>
      <c r="P7" s="292"/>
      <c r="Q7" s="293"/>
      <c r="R7" s="201"/>
    </row>
    <row r="8" spans="1:18" s="90" customFormat="1" ht="23.1" customHeight="1" x14ac:dyDescent="0.2">
      <c r="C8" s="305" t="s">
        <v>116</v>
      </c>
      <c r="D8" s="306"/>
      <c r="E8" s="306"/>
      <c r="F8" s="306"/>
      <c r="G8" s="195"/>
      <c r="H8" s="194">
        <f>H6-H7</f>
        <v>0</v>
      </c>
      <c r="I8" s="192"/>
      <c r="J8" s="298" t="s">
        <v>117</v>
      </c>
      <c r="K8" s="298"/>
      <c r="L8" s="298"/>
      <c r="M8" s="298"/>
      <c r="N8" s="299"/>
      <c r="O8" s="193">
        <v>0</v>
      </c>
      <c r="P8" s="294"/>
      <c r="Q8" s="295"/>
      <c r="R8" s="201"/>
    </row>
    <row r="9" spans="1:18" s="90" customFormat="1" x14ac:dyDescent="0.2">
      <c r="C9" s="191"/>
      <c r="D9" s="191"/>
      <c r="E9" s="191"/>
      <c r="F9" s="191"/>
      <c r="G9" s="190"/>
      <c r="H9" s="189"/>
      <c r="I9" s="163"/>
      <c r="J9" s="166"/>
      <c r="K9" s="166"/>
      <c r="L9" s="166"/>
      <c r="M9" s="166"/>
      <c r="N9" s="166"/>
      <c r="O9" s="188"/>
      <c r="P9" s="284"/>
      <c r="Q9" s="241"/>
      <c r="R9" s="201"/>
    </row>
    <row r="10" spans="1:18" s="90" customFormat="1" ht="16.5" customHeight="1" x14ac:dyDescent="0.2">
      <c r="A10" s="285" t="s">
        <v>108</v>
      </c>
      <c r="B10" s="286"/>
      <c r="C10" s="286"/>
      <c r="D10" s="286"/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6"/>
      <c r="P10" s="286"/>
      <c r="Q10" s="287"/>
      <c r="R10" s="201"/>
    </row>
    <row r="11" spans="1:18" s="90" customFormat="1" ht="23.1" customHeight="1" x14ac:dyDescent="0.2">
      <c r="A11" s="225" t="s">
        <v>14</v>
      </c>
      <c r="B11" s="246"/>
      <c r="C11" s="225" t="s">
        <v>15</v>
      </c>
      <c r="D11" s="245"/>
      <c r="E11" s="245"/>
      <c r="F11" s="245"/>
      <c r="G11" s="245"/>
      <c r="H11" s="245"/>
      <c r="I11" s="246"/>
      <c r="J11" s="225" t="s">
        <v>1</v>
      </c>
      <c r="K11" s="246"/>
      <c r="L11" s="148"/>
      <c r="M11" s="225" t="s">
        <v>64</v>
      </c>
      <c r="N11" s="245"/>
      <c r="O11" s="245"/>
      <c r="P11" s="245"/>
      <c r="Q11" s="241"/>
      <c r="R11" s="201"/>
    </row>
    <row r="12" spans="1:18" ht="36" customHeight="1" x14ac:dyDescent="0.2">
      <c r="A12" s="104" t="s">
        <v>21</v>
      </c>
      <c r="B12" s="187" t="s">
        <v>107</v>
      </c>
      <c r="C12" s="104" t="s">
        <v>24</v>
      </c>
      <c r="D12" s="105" t="s">
        <v>25</v>
      </c>
      <c r="E12" s="186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3" t="s">
        <v>105</v>
      </c>
      <c r="M12" s="129" t="s">
        <v>66</v>
      </c>
      <c r="N12" s="129" t="s">
        <v>104</v>
      </c>
      <c r="O12" s="204" t="s">
        <v>114</v>
      </c>
      <c r="P12" s="129" t="s">
        <v>65</v>
      </c>
      <c r="Q12" s="200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5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Simona Siragna</cp:lastModifiedBy>
  <cp:lastPrinted>2015-01-23T09:39:52Z</cp:lastPrinted>
  <dcterms:created xsi:type="dcterms:W3CDTF">1996-11-05T10:16:36Z</dcterms:created>
  <dcterms:modified xsi:type="dcterms:W3CDTF">2026-01-28T11:24:25Z</dcterms:modified>
</cp:coreProperties>
</file>